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20490" windowHeight="673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_xlnm.Print_Area" localSheetId="0">Hoja1!$A$1:$P$76</definedName>
  </definedNames>
  <calcPr calcId="145621"/>
</workbook>
</file>

<file path=xl/calcChain.xml><?xml version="1.0" encoding="utf-8"?>
<calcChain xmlns="http://schemas.openxmlformats.org/spreadsheetml/2006/main">
  <c r="J46" i="1" l="1"/>
  <c r="F7" i="1" l="1"/>
  <c r="F6" i="1"/>
  <c r="P12" i="1"/>
  <c r="P11" i="1"/>
  <c r="J44" i="1" l="1"/>
  <c r="J41" i="1" l="1"/>
  <c r="F23" i="1"/>
  <c r="F24" i="1"/>
  <c r="F25" i="1"/>
  <c r="F26" i="1"/>
  <c r="F22" i="1"/>
  <c r="F15" i="1"/>
  <c r="F16" i="1"/>
  <c r="F17" i="1"/>
  <c r="F18" i="1"/>
  <c r="F14" i="1"/>
  <c r="F8" i="1"/>
  <c r="F9" i="1"/>
  <c r="F10" i="1"/>
  <c r="F50" i="1"/>
  <c r="G50" i="1" s="1"/>
  <c r="F49" i="1"/>
  <c r="G49" i="1" s="1"/>
  <c r="F48" i="1"/>
  <c r="G48" i="1" s="1"/>
  <c r="F47" i="1"/>
  <c r="G47" i="1" s="1"/>
  <c r="F46" i="1"/>
  <c r="G46" i="1" s="1"/>
  <c r="P19" i="1"/>
  <c r="P20" i="1"/>
  <c r="P21" i="1"/>
  <c r="P22" i="1"/>
  <c r="P18" i="1"/>
  <c r="P13" i="1"/>
  <c r="P14" i="1"/>
  <c r="P15" i="1"/>
  <c r="P4" i="1"/>
  <c r="P5" i="1"/>
  <c r="P6" i="1"/>
  <c r="P7" i="1"/>
  <c r="P3" i="1"/>
  <c r="C46" i="1" l="1"/>
  <c r="C47" i="1"/>
  <c r="F31" i="1"/>
  <c r="C50" i="1"/>
  <c r="P24" i="1"/>
  <c r="P25" i="1"/>
  <c r="E48" i="1"/>
  <c r="E47" i="1"/>
  <c r="P28" i="1"/>
  <c r="P27" i="1"/>
  <c r="E50" i="1"/>
  <c r="E46" i="1"/>
  <c r="F30" i="1"/>
  <c r="C49" i="1"/>
  <c r="F32" i="1"/>
  <c r="P26" i="1"/>
  <c r="F28" i="1"/>
  <c r="F29" i="1"/>
  <c r="E49" i="1"/>
  <c r="C48" i="1"/>
  <c r="I50" i="1" l="1"/>
  <c r="H50" i="1"/>
  <c r="D50" i="1"/>
  <c r="I49" i="1"/>
  <c r="H49" i="1"/>
  <c r="D49" i="1"/>
  <c r="H48" i="1"/>
  <c r="D48" i="1"/>
  <c r="H47" i="1"/>
  <c r="J47" i="1" s="1"/>
  <c r="D47" i="1"/>
  <c r="H46" i="1"/>
  <c r="D46" i="1"/>
  <c r="L47" i="1" l="1"/>
  <c r="B45" i="1"/>
  <c r="C45" i="1"/>
  <c r="J50" i="1"/>
  <c r="L50" i="1" s="1"/>
  <c r="O41" i="1"/>
  <c r="O39" i="1"/>
  <c r="J48" i="1"/>
  <c r="L48" i="1" s="1"/>
  <c r="O38" i="1"/>
  <c r="J49" i="1"/>
  <c r="L49" i="1" s="1"/>
  <c r="O40" i="1"/>
  <c r="I45" i="1" l="1"/>
  <c r="D45" i="1"/>
  <c r="G45" i="1"/>
  <c r="H45" i="1"/>
  <c r="F45" i="1"/>
  <c r="E45" i="1"/>
  <c r="J45" i="1" l="1"/>
</calcChain>
</file>

<file path=xl/sharedStrings.xml><?xml version="1.0" encoding="utf-8"?>
<sst xmlns="http://schemas.openxmlformats.org/spreadsheetml/2006/main" count="207" uniqueCount="84">
  <si>
    <t>Cereales</t>
  </si>
  <si>
    <t>Oleaginosas</t>
  </si>
  <si>
    <t>Frutas Frescas</t>
  </si>
  <si>
    <t>Frutossecos</t>
  </si>
  <si>
    <t>Proteína animal</t>
  </si>
  <si>
    <t>harina de trigo</t>
  </si>
  <si>
    <t>aceite de oliva</t>
  </si>
  <si>
    <t>manzana</t>
  </si>
  <si>
    <t>nueces</t>
  </si>
  <si>
    <t>huevo de gallina</t>
  </si>
  <si>
    <t>Energía [Kcal]</t>
  </si>
  <si>
    <t>Proteína [g]</t>
  </si>
  <si>
    <t>Hidratos carbono [g]</t>
  </si>
  <si>
    <t>Fibra [g]</t>
  </si>
  <si>
    <t>Grasa total [g]</t>
  </si>
  <si>
    <t>pan</t>
  </si>
  <si>
    <t>aceite de soja</t>
  </si>
  <si>
    <t>pera</t>
  </si>
  <si>
    <t>almendras</t>
  </si>
  <si>
    <t>leche de cabra</t>
  </si>
  <si>
    <t>girasol</t>
  </si>
  <si>
    <t>arroz</t>
  </si>
  <si>
    <t>aceite de girasol</t>
  </si>
  <si>
    <t>uva</t>
  </si>
  <si>
    <t>avellanas</t>
  </si>
  <si>
    <t>pollo entero</t>
  </si>
  <si>
    <t>Colza</t>
  </si>
  <si>
    <t>Agua</t>
  </si>
  <si>
    <t>Aceite</t>
  </si>
  <si>
    <t>%</t>
  </si>
  <si>
    <t xml:space="preserve">Huevos  </t>
  </si>
  <si>
    <t>g/día</t>
  </si>
  <si>
    <t>gr/día</t>
  </si>
  <si>
    <t xml:space="preserve">leche de cabra </t>
  </si>
  <si>
    <t>Pan</t>
  </si>
  <si>
    <t>Arroz</t>
  </si>
  <si>
    <t>fruta exterior</t>
  </si>
  <si>
    <t>4.06</t>
  </si>
  <si>
    <t>Frutos Secos</t>
  </si>
  <si>
    <t>Miel</t>
  </si>
  <si>
    <t>Almendras</t>
  </si>
  <si>
    <t>Avellanas</t>
  </si>
  <si>
    <t>Cacahuetes</t>
  </si>
  <si>
    <t>Castañas</t>
  </si>
  <si>
    <t>Ciruelas Secas</t>
  </si>
  <si>
    <t>Dátiles</t>
  </si>
  <si>
    <t>Higos Secos</t>
  </si>
  <si>
    <t>Nueces</t>
  </si>
  <si>
    <t>Pasas</t>
  </si>
  <si>
    <t>% Energía</t>
  </si>
  <si>
    <t>Hortalizas</t>
  </si>
  <si>
    <t>Frutas frescas</t>
  </si>
  <si>
    <t>Fexterior</t>
  </si>
  <si>
    <t xml:space="preserve">     F secos</t>
  </si>
  <si>
    <t xml:space="preserve">         Miel</t>
  </si>
  <si>
    <t>Total</t>
  </si>
  <si>
    <t>Ración de 100 gramos</t>
  </si>
  <si>
    <t>7 g de aceite de girasol</t>
  </si>
  <si>
    <t>3 g de aceite de colza</t>
  </si>
  <si>
    <t>25g de aceite de oliva</t>
  </si>
  <si>
    <t>Prot. animal</t>
  </si>
  <si>
    <t>(25+7+3)</t>
  </si>
  <si>
    <t>(10+200+12)</t>
  </si>
  <si>
    <t>(30+250+30)</t>
  </si>
  <si>
    <t>gramos/dçia</t>
  </si>
  <si>
    <t>Energía  (kcals)</t>
  </si>
  <si>
    <t>proteínas</t>
  </si>
  <si>
    <t>Hidratos de carbono</t>
  </si>
  <si>
    <t>Fibra</t>
  </si>
  <si>
    <t>Grasa</t>
  </si>
  <si>
    <t>Peso componentes</t>
  </si>
  <si>
    <t xml:space="preserve"> de diferentes grupos de alimentos</t>
  </si>
  <si>
    <t>Aporte</t>
  </si>
  <si>
    <t>gramos/día</t>
  </si>
  <si>
    <t>Composición de alimentos</t>
  </si>
  <si>
    <t>% Aporte</t>
  </si>
  <si>
    <t>energético</t>
  </si>
  <si>
    <t>Kcals/día/día</t>
  </si>
  <si>
    <t>Harina de trigo</t>
  </si>
  <si>
    <t>Tabla 5</t>
  </si>
  <si>
    <t>Tabla 6</t>
  </si>
  <si>
    <t>Tabla 7</t>
  </si>
  <si>
    <t>l fruta fresca</t>
  </si>
  <si>
    <t>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</si>
</sst>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686565"/>
      <name val="Asapregula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686565"/>
      <name val="Times New Roman"/>
      <family val="1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30">
    <xf numFmtId="0" fontId="0" fillId="0" borderId="0" xfId="0"/>
    <xf numFmtId="9" fontId="0" fillId="0" borderId="0" xfId="0" applyNumberFormat="1"/>
    <xf numFmtId="10" fontId="0" fillId="0" borderId="0" xfId="0" applyNumberFormat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5" fillId="2" borderId="0" xfId="0" applyFont="1" applyFill="1" applyAlignment="1">
      <alignment horizontal="justify" vertical="center" wrapText="1"/>
    </xf>
    <xf numFmtId="0" fontId="5" fillId="3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/>
    <xf numFmtId="0" fontId="7" fillId="0" borderId="0" xfId="0" applyFont="1"/>
    <xf numFmtId="2" fontId="1" fillId="0" borderId="0" xfId="0" applyNumberFormat="1" applyFont="1"/>
    <xf numFmtId="0" fontId="9" fillId="0" borderId="0" xfId="0" applyFont="1"/>
    <xf numFmtId="2" fontId="8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" fontId="0" fillId="0" borderId="0" xfId="0" applyNumberFormat="1" applyFont="1"/>
    <xf numFmtId="2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8221817560266"/>
          <c:y val="4.4095364120355293E-2"/>
          <c:w val="0.64889811646868711"/>
          <c:h val="0.6072165010301573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Hoja1!$B$41:$H$41</c:f>
              <c:strCache>
                <c:ptCount val="7"/>
                <c:pt idx="0">
                  <c:v>Hortalizas</c:v>
                </c:pt>
                <c:pt idx="1">
                  <c:v>Aceite</c:v>
                </c:pt>
                <c:pt idx="2">
                  <c:v>Cereales</c:v>
                </c:pt>
                <c:pt idx="3">
                  <c:v>Prot. animal</c:v>
                </c:pt>
                <c:pt idx="4">
                  <c:v>Frutas frescas</c:v>
                </c:pt>
                <c:pt idx="5">
                  <c:v>Fexterior</c:v>
                </c:pt>
                <c:pt idx="6">
                  <c:v>     F secos</c:v>
                </c:pt>
              </c:strCache>
            </c:strRef>
          </c:cat>
          <c:val>
            <c:numRef>
              <c:f>Hoja1!$B$46:$I$46</c:f>
              <c:numCache>
                <c:formatCode>General</c:formatCode>
                <c:ptCount val="8"/>
                <c:pt idx="0" formatCode="0.00">
                  <c:v>178.7407126666667</c:v>
                </c:pt>
                <c:pt idx="1">
                  <c:v>359.66999999999996</c:v>
                </c:pt>
                <c:pt idx="2" formatCode="0.00">
                  <c:v>654.37333333333345</c:v>
                </c:pt>
                <c:pt idx="3">
                  <c:v>298.35000000000002</c:v>
                </c:pt>
                <c:pt idx="4" formatCode="0.0">
                  <c:v>112.577212</c:v>
                </c:pt>
                <c:pt idx="5" formatCode="0.0">
                  <c:v>112.577212</c:v>
                </c:pt>
                <c:pt idx="6">
                  <c:v>21.12</c:v>
                </c:pt>
                <c:pt idx="7">
                  <c:v>30.2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07552"/>
        <c:axId val="160409088"/>
      </c:barChart>
      <c:catAx>
        <c:axId val="160407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60409088"/>
        <c:crosses val="autoZero"/>
        <c:auto val="1"/>
        <c:lblAlgn val="ctr"/>
        <c:lblOffset val="100"/>
        <c:noMultiLvlLbl val="0"/>
      </c:catAx>
      <c:valAx>
        <c:axId val="160409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0407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5396656959146"/>
          <c:y val="2.8449975221628766E-2"/>
          <c:w val="0.63498020631044327"/>
          <c:h val="0.663524769194060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Hoja1!$B$41:$H$41</c:f>
              <c:strCache>
                <c:ptCount val="7"/>
                <c:pt idx="0">
                  <c:v>Hortalizas</c:v>
                </c:pt>
                <c:pt idx="1">
                  <c:v>Aceite</c:v>
                </c:pt>
                <c:pt idx="2">
                  <c:v>Cereales</c:v>
                </c:pt>
                <c:pt idx="3">
                  <c:v>Prot. animal</c:v>
                </c:pt>
                <c:pt idx="4">
                  <c:v>Frutas frescas</c:v>
                </c:pt>
                <c:pt idx="5">
                  <c:v>Fexterior</c:v>
                </c:pt>
                <c:pt idx="6">
                  <c:v>     F secos</c:v>
                </c:pt>
              </c:strCache>
            </c:strRef>
          </c:cat>
          <c:val>
            <c:numRef>
              <c:f>Hoja1!$B$47:$I$47</c:f>
              <c:numCache>
                <c:formatCode>General</c:formatCode>
                <c:ptCount val="8"/>
                <c:pt idx="0" formatCode="0.00">
                  <c:v>25.246692000000007</c:v>
                </c:pt>
                <c:pt idx="1">
                  <c:v>0.3</c:v>
                </c:pt>
                <c:pt idx="2" formatCode="0.00">
                  <c:v>16.641999999999999</c:v>
                </c:pt>
                <c:pt idx="3">
                  <c:v>23.003999999999998</c:v>
                </c:pt>
                <c:pt idx="4" formatCode="0.0">
                  <c:v>0.94570039999999989</c:v>
                </c:pt>
                <c:pt idx="5" formatCode="0.0">
                  <c:v>0.94570039999999989</c:v>
                </c:pt>
                <c:pt idx="6" formatCode="0.00">
                  <c:v>0.49653999999999998</c:v>
                </c:pt>
                <c:pt idx="7">
                  <c:v>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92064"/>
        <c:axId val="207194368"/>
      </c:barChart>
      <c:catAx>
        <c:axId val="207192064"/>
        <c:scaling>
          <c:orientation val="minMax"/>
        </c:scaling>
        <c:delete val="0"/>
        <c:axPos val="b"/>
        <c:majorTickMark val="out"/>
        <c:minorTickMark val="none"/>
        <c:tickLblPos val="nextTo"/>
        <c:crossAx val="207194368"/>
        <c:crosses val="autoZero"/>
        <c:auto val="1"/>
        <c:lblAlgn val="ctr"/>
        <c:lblOffset val="100"/>
        <c:noMultiLvlLbl val="0"/>
      </c:catAx>
      <c:valAx>
        <c:axId val="207194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719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8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21139917630536"/>
          <c:y val="2.8650327159809249E-2"/>
          <c:w val="0.71433386457955284"/>
          <c:h val="0.6611552253151454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Hoja1!$B$41:$H$41</c:f>
              <c:strCache>
                <c:ptCount val="7"/>
                <c:pt idx="0">
                  <c:v>Hortalizas</c:v>
                </c:pt>
                <c:pt idx="1">
                  <c:v>Aceite</c:v>
                </c:pt>
                <c:pt idx="2">
                  <c:v>Cereales</c:v>
                </c:pt>
                <c:pt idx="3">
                  <c:v>Prot. animal</c:v>
                </c:pt>
                <c:pt idx="4">
                  <c:v>Frutas frescas</c:v>
                </c:pt>
                <c:pt idx="5">
                  <c:v>Fexterior</c:v>
                </c:pt>
                <c:pt idx="6">
                  <c:v>     F secos</c:v>
                </c:pt>
              </c:strCache>
            </c:strRef>
          </c:cat>
          <c:val>
            <c:numRef>
              <c:f>Hoja1!$B$48:$I$48</c:f>
              <c:numCache>
                <c:formatCode>General</c:formatCode>
                <c:ptCount val="8"/>
                <c:pt idx="0" formatCode="0.00">
                  <c:v>60.171236333333333</c:v>
                </c:pt>
                <c:pt idx="1">
                  <c:v>0</c:v>
                </c:pt>
                <c:pt idx="2" formatCode="0.00">
                  <c:v>134.40800000000002</c:v>
                </c:pt>
                <c:pt idx="3">
                  <c:v>10.704000000000001</c:v>
                </c:pt>
                <c:pt idx="4" formatCode="0.0">
                  <c:v>24.678894000000003</c:v>
                </c:pt>
                <c:pt idx="5" formatCode="0.0">
                  <c:v>24.678894000000003</c:v>
                </c:pt>
                <c:pt idx="6" formatCode="0.00">
                  <c:v>0.22285999999999997</c:v>
                </c:pt>
                <c:pt idx="7">
                  <c:v>7.51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77856"/>
        <c:axId val="208036608"/>
      </c:barChart>
      <c:catAx>
        <c:axId val="207977856"/>
        <c:scaling>
          <c:orientation val="minMax"/>
        </c:scaling>
        <c:delete val="0"/>
        <c:axPos val="b"/>
        <c:majorTickMark val="out"/>
        <c:minorTickMark val="none"/>
        <c:tickLblPos val="nextTo"/>
        <c:crossAx val="208036608"/>
        <c:crosses val="autoZero"/>
        <c:auto val="1"/>
        <c:lblAlgn val="ctr"/>
        <c:lblOffset val="100"/>
        <c:noMultiLvlLbl val="0"/>
      </c:catAx>
      <c:valAx>
        <c:axId val="2080366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7977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75094380325746"/>
          <c:y val="3.5223778845826087E-2"/>
          <c:w val="0.81899226980189122"/>
          <c:h val="0.58341161900217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Hoja1!$B$41:$H$41</c:f>
              <c:strCache>
                <c:ptCount val="7"/>
                <c:pt idx="0">
                  <c:v>Hortalizas</c:v>
                </c:pt>
                <c:pt idx="1">
                  <c:v>Aceite</c:v>
                </c:pt>
                <c:pt idx="2">
                  <c:v>Cereales</c:v>
                </c:pt>
                <c:pt idx="3">
                  <c:v>Prot. animal</c:v>
                </c:pt>
                <c:pt idx="4">
                  <c:v>Frutas frescas</c:v>
                </c:pt>
                <c:pt idx="5">
                  <c:v>Fexterior</c:v>
                </c:pt>
                <c:pt idx="6">
                  <c:v>     F secos</c:v>
                </c:pt>
              </c:strCache>
            </c:strRef>
          </c:cat>
          <c:val>
            <c:numRef>
              <c:f>Hoja1!$B$49:$I$49</c:f>
              <c:numCache>
                <c:formatCode>General</c:formatCode>
                <c:ptCount val="8"/>
                <c:pt idx="0" formatCode="0.00">
                  <c:v>22.562901333333333</c:v>
                </c:pt>
                <c:pt idx="1">
                  <c:v>0</c:v>
                </c:pt>
                <c:pt idx="2" formatCode="0.00">
                  <c:v>9.3138666666666676</c:v>
                </c:pt>
                <c:pt idx="3">
                  <c:v>0</c:v>
                </c:pt>
                <c:pt idx="4" formatCode="0.0">
                  <c:v>3.2516547999999994</c:v>
                </c:pt>
                <c:pt idx="5" formatCode="0.0">
                  <c:v>3.2516547999999994</c:v>
                </c:pt>
                <c:pt idx="6" formatCode="0.00">
                  <c:v>0.30271999999999999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65056"/>
        <c:axId val="209966592"/>
      </c:barChart>
      <c:catAx>
        <c:axId val="20996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966592"/>
        <c:crosses val="autoZero"/>
        <c:auto val="1"/>
        <c:lblAlgn val="ctr"/>
        <c:lblOffset val="100"/>
        <c:noMultiLvlLbl val="0"/>
      </c:catAx>
      <c:valAx>
        <c:axId val="2099665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6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Hoja1!$B$41:$H$41</c:f>
              <c:strCache>
                <c:ptCount val="7"/>
                <c:pt idx="0">
                  <c:v>Hortalizas</c:v>
                </c:pt>
                <c:pt idx="1">
                  <c:v>Aceite</c:v>
                </c:pt>
                <c:pt idx="2">
                  <c:v>Cereales</c:v>
                </c:pt>
                <c:pt idx="3">
                  <c:v>Prot. animal</c:v>
                </c:pt>
                <c:pt idx="4">
                  <c:v>Frutas frescas</c:v>
                </c:pt>
                <c:pt idx="5">
                  <c:v>Fexterior</c:v>
                </c:pt>
                <c:pt idx="6">
                  <c:v>     F secos</c:v>
                </c:pt>
              </c:strCache>
            </c:strRef>
          </c:cat>
          <c:val>
            <c:numRef>
              <c:f>Hoja1!$B$50:$I$50</c:f>
              <c:numCache>
                <c:formatCode>General</c:formatCode>
                <c:ptCount val="8"/>
                <c:pt idx="0" formatCode="0.00">
                  <c:v>5.9039386666666669</c:v>
                </c:pt>
                <c:pt idx="1">
                  <c:v>39.96</c:v>
                </c:pt>
                <c:pt idx="2" formatCode="0.00">
                  <c:v>3.5333333333333337</c:v>
                </c:pt>
                <c:pt idx="3">
                  <c:v>18.23</c:v>
                </c:pt>
                <c:pt idx="4" formatCode="0.0">
                  <c:v>0.40159879999999998</c:v>
                </c:pt>
                <c:pt idx="5" formatCode="0.0">
                  <c:v>0.40159879999999998</c:v>
                </c:pt>
                <c:pt idx="6" formatCode="0.00">
                  <c:v>1.9601999999999997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54080"/>
        <c:axId val="210284928"/>
      </c:barChart>
      <c:catAx>
        <c:axId val="210254080"/>
        <c:scaling>
          <c:orientation val="minMax"/>
        </c:scaling>
        <c:delete val="0"/>
        <c:axPos val="b"/>
        <c:majorTickMark val="out"/>
        <c:minorTickMark val="none"/>
        <c:tickLblPos val="nextTo"/>
        <c:crossAx val="210284928"/>
        <c:crosses val="autoZero"/>
        <c:auto val="1"/>
        <c:lblAlgn val="ctr"/>
        <c:lblOffset val="100"/>
        <c:noMultiLvlLbl val="0"/>
      </c:catAx>
      <c:valAx>
        <c:axId val="2102849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5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Hoja1!$B$41:$H$41</c:f>
              <c:strCache>
                <c:ptCount val="7"/>
                <c:pt idx="0">
                  <c:v>Hortalizas</c:v>
                </c:pt>
                <c:pt idx="1">
                  <c:v>Aceite</c:v>
                </c:pt>
                <c:pt idx="2">
                  <c:v>Cereales</c:v>
                </c:pt>
                <c:pt idx="3">
                  <c:v>Prot. animal</c:v>
                </c:pt>
                <c:pt idx="4">
                  <c:v>Frutas frescas</c:v>
                </c:pt>
                <c:pt idx="5">
                  <c:v>Fexterior</c:v>
                </c:pt>
                <c:pt idx="6">
                  <c:v>     F secos</c:v>
                </c:pt>
              </c:strCache>
            </c:strRef>
          </c:cat>
          <c:val>
            <c:numRef>
              <c:f>Hoja1!$B$44:$I$44</c:f>
              <c:numCache>
                <c:formatCode>General</c:formatCode>
                <c:ptCount val="8"/>
                <c:pt idx="0" formatCode="0.00">
                  <c:v>308.79000000000002</c:v>
                </c:pt>
                <c:pt idx="1">
                  <c:v>35</c:v>
                </c:pt>
                <c:pt idx="2">
                  <c:v>222</c:v>
                </c:pt>
                <c:pt idx="3">
                  <c:v>310</c:v>
                </c:pt>
                <c:pt idx="4">
                  <c:v>139.80000000000001</c:v>
                </c:pt>
                <c:pt idx="5">
                  <c:v>140</c:v>
                </c:pt>
                <c:pt idx="6">
                  <c:v>4</c:v>
                </c:pt>
                <c:pt idx="7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24480"/>
        <c:axId val="210363520"/>
      </c:barChart>
      <c:catAx>
        <c:axId val="210324480"/>
        <c:scaling>
          <c:orientation val="minMax"/>
        </c:scaling>
        <c:delete val="0"/>
        <c:axPos val="b"/>
        <c:majorTickMark val="out"/>
        <c:minorTickMark val="none"/>
        <c:tickLblPos val="nextTo"/>
        <c:crossAx val="210363520"/>
        <c:crosses val="autoZero"/>
        <c:auto val="1"/>
        <c:lblAlgn val="ctr"/>
        <c:lblOffset val="100"/>
        <c:noMultiLvlLbl val="0"/>
      </c:catAx>
      <c:valAx>
        <c:axId val="2103635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2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Hoja1!$N$38:$N$41</c:f>
              <c:strCache>
                <c:ptCount val="4"/>
                <c:pt idx="0">
                  <c:v>Proteína [g]</c:v>
                </c:pt>
                <c:pt idx="1">
                  <c:v>Hidratos carbono [g]</c:v>
                </c:pt>
                <c:pt idx="2">
                  <c:v>Fibra [g]</c:v>
                </c:pt>
                <c:pt idx="3">
                  <c:v>Grasa total [g]</c:v>
                </c:pt>
              </c:strCache>
            </c:strRef>
          </c:cat>
          <c:val>
            <c:numRef>
              <c:f>Hoja1!$O$38:$O$41</c:f>
              <c:numCache>
                <c:formatCode>0.00</c:formatCode>
                <c:ptCount val="4"/>
                <c:pt idx="0">
                  <c:v>67.960632799999999</c:v>
                </c:pt>
                <c:pt idx="1">
                  <c:v>262.37388433333336</c:v>
                </c:pt>
                <c:pt idx="2">
                  <c:v>38.682797599999994</c:v>
                </c:pt>
                <c:pt idx="3">
                  <c:v>70.39066960000001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51</xdr:row>
      <xdr:rowOff>19052</xdr:rowOff>
    </xdr:from>
    <xdr:to>
      <xdr:col>5</xdr:col>
      <xdr:colOff>19050</xdr:colOff>
      <xdr:row>63</xdr:row>
      <xdr:rowOff>66676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51</xdr:row>
      <xdr:rowOff>0</xdr:rowOff>
    </xdr:from>
    <xdr:to>
      <xdr:col>10</xdr:col>
      <xdr:colOff>209549</xdr:colOff>
      <xdr:row>63</xdr:row>
      <xdr:rowOff>57149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428626</xdr:colOff>
      <xdr:row>51</xdr:row>
      <xdr:rowOff>19050</xdr:rowOff>
    </xdr:from>
    <xdr:to>
      <xdr:col>15</xdr:col>
      <xdr:colOff>752476</xdr:colOff>
      <xdr:row>62</xdr:row>
      <xdr:rowOff>123825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342900</xdr:colOff>
      <xdr:row>64</xdr:row>
      <xdr:rowOff>247651</xdr:rowOff>
    </xdr:from>
    <xdr:to>
      <xdr:col>5</xdr:col>
      <xdr:colOff>133350</xdr:colOff>
      <xdr:row>75</xdr:row>
      <xdr:rowOff>57150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228600</xdr:colOff>
      <xdr:row>65</xdr:row>
      <xdr:rowOff>38100</xdr:rowOff>
    </xdr:from>
    <xdr:to>
      <xdr:col>10</xdr:col>
      <xdr:colOff>238125</xdr:colOff>
      <xdr:row>75</xdr:row>
      <xdr:rowOff>123825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57149</xdr:colOff>
      <xdr:row>65</xdr:row>
      <xdr:rowOff>57150</xdr:rowOff>
    </xdr:from>
    <xdr:to>
      <xdr:col>15</xdr:col>
      <xdr:colOff>638174</xdr:colOff>
      <xdr:row>75</xdr:row>
      <xdr:rowOff>66675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57150</xdr:colOff>
      <xdr:row>41</xdr:row>
      <xdr:rowOff>104776</xdr:rowOff>
    </xdr:from>
    <xdr:to>
      <xdr:col>15</xdr:col>
      <xdr:colOff>314325</xdr:colOff>
      <xdr:row>49</xdr:row>
      <xdr:rowOff>276225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regas/AppData/Roaming/Microsoft/Excel/cONTENIDO%20DISTINTOS%20ALIMENTOS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u&#237;a%20de%20Alimentaci&#243;n%20y%20Salud%20UNED_%20Gu&#237;a%20de%20nutrici&#243;n%20_%20Recomendaciones%20RDA_%20Raciones%20recomendadas%20de%20prote&#237;nas_files/Hoja%204%20Contenido%20distintos%20alim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E5">
            <v>162</v>
          </cell>
        </row>
        <row r="27">
          <cell r="R27">
            <v>308.66666666666669</v>
          </cell>
          <cell r="AA27">
            <v>640</v>
          </cell>
        </row>
        <row r="28">
          <cell r="R28">
            <v>7.8499999999999988</v>
          </cell>
          <cell r="AA28">
            <v>15.046666666666667</v>
          </cell>
        </row>
        <row r="29">
          <cell r="R29">
            <v>63.4</v>
          </cell>
          <cell r="AA29">
            <v>6.753333333333333</v>
          </cell>
        </row>
        <row r="30">
          <cell r="R30">
            <v>4.3933333333333335</v>
          </cell>
          <cell r="AA30">
            <v>9.1733333333333338</v>
          </cell>
        </row>
        <row r="31">
          <cell r="R31">
            <v>1.6666666666666667</v>
          </cell>
          <cell r="AA31">
            <v>59.4</v>
          </cell>
        </row>
        <row r="148">
          <cell r="V148">
            <v>0</v>
          </cell>
        </row>
        <row r="149">
          <cell r="V149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">
          <cell r="L10">
            <v>3.3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workbookViewId="0">
      <selection sqref="A1:P76"/>
    </sheetView>
  </sheetViews>
  <sheetFormatPr baseColWidth="10" defaultRowHeight="15"/>
  <cols>
    <col min="4" max="4" width="13.42578125" customWidth="1"/>
  </cols>
  <sheetData>
    <row r="1" spans="1:16" ht="21">
      <c r="A1" t="s">
        <v>83</v>
      </c>
      <c r="B1" s="25" t="s">
        <v>79</v>
      </c>
      <c r="N1" t="s">
        <v>4</v>
      </c>
    </row>
    <row r="2" spans="1:16" ht="26.25">
      <c r="D2" s="23" t="s">
        <v>74</v>
      </c>
      <c r="I2" s="20" t="s">
        <v>56</v>
      </c>
      <c r="N2" t="s">
        <v>9</v>
      </c>
    </row>
    <row r="3" spans="1:16" ht="25.5">
      <c r="A3" s="26" t="s">
        <v>0</v>
      </c>
      <c r="B3" s="11"/>
      <c r="C3" s="11"/>
      <c r="D3" s="26" t="s">
        <v>1</v>
      </c>
      <c r="E3" s="11"/>
      <c r="F3" s="11"/>
      <c r="G3" s="26" t="s">
        <v>2</v>
      </c>
      <c r="H3" s="11"/>
      <c r="I3" s="11"/>
      <c r="J3" s="26" t="s">
        <v>3</v>
      </c>
      <c r="N3" s="3" t="s">
        <v>10</v>
      </c>
      <c r="O3" s="4">
        <v>162</v>
      </c>
      <c r="P3">
        <f>0.3*O3</f>
        <v>48.6</v>
      </c>
    </row>
    <row r="4" spans="1:16">
      <c r="A4" t="s">
        <v>5</v>
      </c>
      <c r="D4" t="s">
        <v>6</v>
      </c>
      <c r="G4" t="s">
        <v>7</v>
      </c>
      <c r="J4" t="s">
        <v>8</v>
      </c>
      <c r="N4" s="5" t="s">
        <v>11</v>
      </c>
      <c r="O4" s="6">
        <v>12.68</v>
      </c>
      <c r="P4">
        <f>0.3*O4</f>
        <v>3.8039999999999998</v>
      </c>
    </row>
    <row r="5" spans="1:16" ht="25.5">
      <c r="A5" s="1">
        <v>0.14000000000000001</v>
      </c>
      <c r="E5" s="2">
        <v>3.0000000000000001E-3</v>
      </c>
      <c r="H5" s="2">
        <v>0.85899999999999999</v>
      </c>
      <c r="K5" s="2">
        <v>0.129</v>
      </c>
      <c r="N5" s="3" t="s">
        <v>12</v>
      </c>
      <c r="O5" s="4">
        <v>0.68</v>
      </c>
      <c r="P5">
        <f>0.3*O5</f>
        <v>0.20400000000000001</v>
      </c>
    </row>
    <row r="6" spans="1:16" ht="25.5">
      <c r="A6" s="3" t="s">
        <v>10</v>
      </c>
      <c r="B6" s="4">
        <v>341</v>
      </c>
      <c r="D6" s="3" t="s">
        <v>10</v>
      </c>
      <c r="E6" s="4">
        <v>899</v>
      </c>
      <c r="F6">
        <f>0.3*E6</f>
        <v>269.7</v>
      </c>
      <c r="G6" s="3" t="s">
        <v>10</v>
      </c>
      <c r="H6" s="4">
        <v>54.08</v>
      </c>
      <c r="J6" s="3" t="s">
        <v>10</v>
      </c>
      <c r="K6" s="4">
        <v>649</v>
      </c>
      <c r="N6" s="5" t="s">
        <v>13</v>
      </c>
      <c r="O6" s="6">
        <v>0</v>
      </c>
      <c r="P6">
        <f>0.3*O6</f>
        <v>0</v>
      </c>
    </row>
    <row r="7" spans="1:16" ht="25.5">
      <c r="A7" s="5" t="s">
        <v>11</v>
      </c>
      <c r="B7" s="6">
        <v>9.86</v>
      </c>
      <c r="D7" s="5" t="s">
        <v>11</v>
      </c>
      <c r="E7" s="6">
        <v>1</v>
      </c>
      <c r="F7">
        <f>0.3*E7</f>
        <v>0.3</v>
      </c>
      <c r="G7" s="5" t="s">
        <v>11</v>
      </c>
      <c r="H7" s="6">
        <v>0.31</v>
      </c>
      <c r="J7" s="5" t="s">
        <v>11</v>
      </c>
      <c r="K7" s="6">
        <v>14.42</v>
      </c>
      <c r="N7" s="3" t="s">
        <v>14</v>
      </c>
      <c r="O7" s="4">
        <v>12.1</v>
      </c>
      <c r="P7">
        <f>0.3*O7</f>
        <v>3.63</v>
      </c>
    </row>
    <row r="8" spans="1:16" ht="25.5">
      <c r="A8" s="3" t="s">
        <v>12</v>
      </c>
      <c r="B8" s="4">
        <v>70.599999999999994</v>
      </c>
      <c r="D8" s="3" t="s">
        <v>12</v>
      </c>
      <c r="E8" s="4">
        <v>0</v>
      </c>
      <c r="F8">
        <f>0.3*E8</f>
        <v>0</v>
      </c>
      <c r="G8" s="3" t="s">
        <v>12</v>
      </c>
      <c r="H8" s="4">
        <v>11.4</v>
      </c>
      <c r="J8" s="3" t="s">
        <v>12</v>
      </c>
      <c r="K8" s="4">
        <v>4.4000000000000004</v>
      </c>
    </row>
    <row r="9" spans="1:16">
      <c r="A9" s="5" t="s">
        <v>13</v>
      </c>
      <c r="B9" s="6">
        <v>4.28</v>
      </c>
      <c r="D9" s="5" t="s">
        <v>13</v>
      </c>
      <c r="E9" s="6">
        <v>0</v>
      </c>
      <c r="F9">
        <f>0.3*E9</f>
        <v>0</v>
      </c>
      <c r="G9" s="5" t="s">
        <v>13</v>
      </c>
      <c r="H9" s="6">
        <v>2.02</v>
      </c>
      <c r="J9" s="5" t="s">
        <v>13</v>
      </c>
      <c r="K9" s="6">
        <v>5.8</v>
      </c>
      <c r="N9" t="s">
        <v>19</v>
      </c>
    </row>
    <row r="10" spans="1:16" ht="25.5">
      <c r="A10" s="3" t="s">
        <v>14</v>
      </c>
      <c r="B10" s="4">
        <v>1.2</v>
      </c>
      <c r="D10" s="3" t="s">
        <v>14</v>
      </c>
      <c r="E10" s="4">
        <v>99.9</v>
      </c>
      <c r="F10">
        <f>0.3*E10</f>
        <v>29.97</v>
      </c>
      <c r="G10" s="3" t="s">
        <v>14</v>
      </c>
      <c r="H10" s="4">
        <v>0.36</v>
      </c>
      <c r="J10" s="3" t="s">
        <v>14</v>
      </c>
      <c r="K10" s="4">
        <v>62.5</v>
      </c>
      <c r="O10" s="1">
        <v>0.88</v>
      </c>
    </row>
    <row r="11" spans="1:16" ht="25.5">
      <c r="N11" s="3" t="s">
        <v>10</v>
      </c>
      <c r="O11" s="4">
        <v>66.7</v>
      </c>
      <c r="P11">
        <f>O11*2.5</f>
        <v>166.75</v>
      </c>
    </row>
    <row r="12" spans="1:16">
      <c r="A12" t="s">
        <v>15</v>
      </c>
      <c r="D12" t="s">
        <v>16</v>
      </c>
      <c r="G12" t="s">
        <v>17</v>
      </c>
      <c r="J12" t="s">
        <v>18</v>
      </c>
      <c r="N12" s="5" t="s">
        <v>11</v>
      </c>
      <c r="O12" s="6">
        <v>3.7</v>
      </c>
      <c r="P12">
        <f>O12*2.5</f>
        <v>9.25</v>
      </c>
    </row>
    <row r="13" spans="1:16" ht="25.5">
      <c r="H13" s="1">
        <v>0.86</v>
      </c>
      <c r="K13" s="2">
        <v>5.8999999999999997E-2</v>
      </c>
      <c r="N13" s="3" t="s">
        <v>12</v>
      </c>
      <c r="O13" s="4">
        <v>4.2</v>
      </c>
      <c r="P13">
        <f>O13*2.5</f>
        <v>10.5</v>
      </c>
    </row>
    <row r="14" spans="1:16" ht="25.5">
      <c r="A14" s="3" t="s">
        <v>10</v>
      </c>
      <c r="B14" s="4">
        <v>221</v>
      </c>
      <c r="C14" t="s">
        <v>20</v>
      </c>
      <c r="D14" s="3" t="s">
        <v>10</v>
      </c>
      <c r="E14" s="4">
        <v>900</v>
      </c>
      <c r="F14">
        <f>0.07*E14</f>
        <v>63.000000000000007</v>
      </c>
      <c r="G14" s="3" t="s">
        <v>10</v>
      </c>
      <c r="H14" s="4">
        <v>49.42</v>
      </c>
      <c r="J14" s="3" t="s">
        <v>10</v>
      </c>
      <c r="K14" s="4">
        <v>610</v>
      </c>
      <c r="N14" s="5" t="s">
        <v>13</v>
      </c>
      <c r="O14" s="6">
        <v>0</v>
      </c>
      <c r="P14">
        <f>O14*2.5</f>
        <v>0</v>
      </c>
    </row>
    <row r="15" spans="1:16" ht="25.5">
      <c r="A15" s="5" t="s">
        <v>11</v>
      </c>
      <c r="B15" s="6">
        <v>7.02</v>
      </c>
      <c r="D15" s="5" t="s">
        <v>11</v>
      </c>
      <c r="E15" s="6">
        <v>0</v>
      </c>
      <c r="F15">
        <f>0.07*E15</f>
        <v>0</v>
      </c>
      <c r="G15" s="5" t="s">
        <v>11</v>
      </c>
      <c r="H15" s="6">
        <v>0.43</v>
      </c>
      <c r="J15" s="5" t="s">
        <v>11</v>
      </c>
      <c r="K15" s="6">
        <v>18.71</v>
      </c>
      <c r="N15" s="3" t="s">
        <v>14</v>
      </c>
      <c r="O15" s="4">
        <v>3.92</v>
      </c>
      <c r="P15">
        <f>O15*2.5</f>
        <v>9.8000000000000007</v>
      </c>
    </row>
    <row r="16" spans="1:16" ht="25.5">
      <c r="A16" s="3" t="s">
        <v>12</v>
      </c>
      <c r="B16" s="4">
        <v>38</v>
      </c>
      <c r="D16" s="3" t="s">
        <v>12</v>
      </c>
      <c r="E16" s="4">
        <v>0</v>
      </c>
      <c r="F16">
        <f>0.07*E16</f>
        <v>0</v>
      </c>
      <c r="G16" s="3" t="s">
        <v>12</v>
      </c>
      <c r="H16" s="4">
        <v>10.6</v>
      </c>
      <c r="J16" s="3" t="s">
        <v>12</v>
      </c>
      <c r="K16" s="4">
        <v>5.36</v>
      </c>
    </row>
    <row r="17" spans="1:16">
      <c r="A17" s="5" t="s">
        <v>13</v>
      </c>
      <c r="B17" s="6">
        <v>7.5</v>
      </c>
      <c r="D17" s="5" t="s">
        <v>13</v>
      </c>
      <c r="E17" s="6">
        <v>0</v>
      </c>
      <c r="F17">
        <f>0.07*E17</f>
        <v>0</v>
      </c>
      <c r="G17" s="5" t="s">
        <v>13</v>
      </c>
      <c r="H17" s="6">
        <v>2.2000000000000002</v>
      </c>
      <c r="J17" s="5" t="s">
        <v>13</v>
      </c>
      <c r="K17" s="6">
        <v>13.5</v>
      </c>
      <c r="N17" t="s">
        <v>25</v>
      </c>
    </row>
    <row r="18" spans="1:16" ht="25.5">
      <c r="A18" s="3" t="s">
        <v>14</v>
      </c>
      <c r="B18" s="4">
        <v>2.9</v>
      </c>
      <c r="D18" s="3" t="s">
        <v>14</v>
      </c>
      <c r="E18" s="4">
        <v>99.9</v>
      </c>
      <c r="F18">
        <f>0.07*E18</f>
        <v>6.9930000000000012</v>
      </c>
      <c r="G18" s="3" t="s">
        <v>14</v>
      </c>
      <c r="H18" s="4">
        <v>0.1</v>
      </c>
      <c r="J18" s="3" t="s">
        <v>14</v>
      </c>
      <c r="K18" s="4">
        <v>54.1</v>
      </c>
      <c r="N18" s="3" t="s">
        <v>10</v>
      </c>
      <c r="O18" s="4">
        <v>166</v>
      </c>
      <c r="P18">
        <f>0.5*O18</f>
        <v>83</v>
      </c>
    </row>
    <row r="19" spans="1:16">
      <c r="N19" s="5" t="s">
        <v>11</v>
      </c>
      <c r="O19" s="6">
        <v>19.899999999999999</v>
      </c>
      <c r="P19">
        <f>0.5*O19</f>
        <v>9.9499999999999993</v>
      </c>
    </row>
    <row r="20" spans="1:16" ht="25.5">
      <c r="A20" t="s">
        <v>21</v>
      </c>
      <c r="D20" t="s">
        <v>22</v>
      </c>
      <c r="G20" t="s">
        <v>23</v>
      </c>
      <c r="J20" t="s">
        <v>24</v>
      </c>
      <c r="N20" s="3" t="s">
        <v>12</v>
      </c>
      <c r="O20" s="4">
        <v>0</v>
      </c>
      <c r="P20">
        <f>0.5*O20</f>
        <v>0</v>
      </c>
    </row>
    <row r="21" spans="1:16">
      <c r="A21" s="2">
        <v>9.4E-2</v>
      </c>
      <c r="H21" s="1">
        <v>0.82</v>
      </c>
      <c r="J21" s="2">
        <v>5.2999999999999999E-2</v>
      </c>
      <c r="N21" s="5" t="s">
        <v>13</v>
      </c>
      <c r="O21" s="6">
        <v>0</v>
      </c>
      <c r="P21">
        <f>0.5*O21</f>
        <v>0</v>
      </c>
    </row>
    <row r="22" spans="1:16" ht="25.5">
      <c r="A22" s="3" t="s">
        <v>10</v>
      </c>
      <c r="B22" s="4">
        <v>364</v>
      </c>
      <c r="C22" t="s">
        <v>26</v>
      </c>
      <c r="D22" s="3" t="s">
        <v>10</v>
      </c>
      <c r="E22" s="4">
        <v>899</v>
      </c>
      <c r="F22">
        <f>0.03*E22</f>
        <v>26.97</v>
      </c>
      <c r="G22" s="3" t="s">
        <v>10</v>
      </c>
      <c r="H22" s="4">
        <v>70.3</v>
      </c>
      <c r="J22" s="3" t="s">
        <v>10</v>
      </c>
      <c r="K22" s="4">
        <v>661</v>
      </c>
      <c r="N22" s="3" t="s">
        <v>14</v>
      </c>
      <c r="O22" s="4">
        <v>9.6</v>
      </c>
      <c r="P22">
        <f>0.5*O22</f>
        <v>4.8</v>
      </c>
    </row>
    <row r="23" spans="1:16">
      <c r="A23" s="5" t="s">
        <v>11</v>
      </c>
      <c r="B23" s="6">
        <v>6.67</v>
      </c>
      <c r="D23" s="5" t="s">
        <v>11</v>
      </c>
      <c r="E23" s="6">
        <v>0</v>
      </c>
      <c r="F23">
        <f>0.03*E23</f>
        <v>0</v>
      </c>
      <c r="G23" s="5" t="s">
        <v>11</v>
      </c>
      <c r="H23" s="6">
        <v>0.72</v>
      </c>
      <c r="J23" s="5" t="s">
        <v>11</v>
      </c>
      <c r="K23" s="6">
        <v>12.01</v>
      </c>
      <c r="N23" s="7"/>
      <c r="O23" s="7">
        <v>0.78666666666666696</v>
      </c>
    </row>
    <row r="24" spans="1:16" ht="25.5">
      <c r="A24" s="3" t="s">
        <v>12</v>
      </c>
      <c r="B24" s="4">
        <v>81.599999999999994</v>
      </c>
      <c r="D24" s="3" t="s">
        <v>12</v>
      </c>
      <c r="E24" s="4">
        <v>0</v>
      </c>
      <c r="F24">
        <f>0.03*E24</f>
        <v>0</v>
      </c>
      <c r="G24" s="3" t="s">
        <v>12</v>
      </c>
      <c r="H24" s="4">
        <v>16.100000000000001</v>
      </c>
      <c r="J24" s="3" t="s">
        <v>12</v>
      </c>
      <c r="K24" s="4">
        <v>10.5</v>
      </c>
      <c r="N24" s="9"/>
      <c r="O24" s="10">
        <v>251.67</v>
      </c>
      <c r="P24" s="7">
        <f>SUM(P3+P11+P18)</f>
        <v>298.35000000000002</v>
      </c>
    </row>
    <row r="25" spans="1:16">
      <c r="A25" s="5" t="s">
        <v>13</v>
      </c>
      <c r="B25" s="6">
        <v>1.4</v>
      </c>
      <c r="D25" s="5" t="s">
        <v>13</v>
      </c>
      <c r="E25" s="6">
        <v>0</v>
      </c>
      <c r="F25">
        <f>0.03*E25</f>
        <v>0</v>
      </c>
      <c r="G25" s="5" t="s">
        <v>13</v>
      </c>
      <c r="H25" s="6">
        <v>0.8</v>
      </c>
      <c r="J25" s="5" t="s">
        <v>13</v>
      </c>
      <c r="K25" s="6">
        <v>8.2200000000000006</v>
      </c>
      <c r="N25" s="9"/>
      <c r="O25" s="10">
        <v>19.626799999999999</v>
      </c>
      <c r="P25" s="7">
        <f>SUM(P4+P12+P19)</f>
        <v>23.003999999999998</v>
      </c>
    </row>
    <row r="26" spans="1:16" ht="25.5">
      <c r="A26" s="3" t="s">
        <v>14</v>
      </c>
      <c r="B26" s="4">
        <v>0.9</v>
      </c>
      <c r="D26" s="3" t="s">
        <v>14</v>
      </c>
      <c r="E26" s="4">
        <v>99.9</v>
      </c>
      <c r="F26">
        <f>0.03*E26</f>
        <v>2.9969999999999999</v>
      </c>
      <c r="G26" s="3" t="s">
        <v>14</v>
      </c>
      <c r="H26" s="4">
        <v>0.16</v>
      </c>
      <c r="J26" s="3" t="s">
        <v>14</v>
      </c>
      <c r="K26" s="4">
        <v>61.6</v>
      </c>
      <c r="L26" s="7"/>
      <c r="N26" s="9"/>
      <c r="O26" s="10">
        <v>10.806800000000001</v>
      </c>
      <c r="P26" s="7">
        <f>SUM(P5+P13+P20)</f>
        <v>10.704000000000001</v>
      </c>
    </row>
    <row r="27" spans="1:16">
      <c r="A27" t="s">
        <v>27</v>
      </c>
      <c r="B27" s="7">
        <v>9.3333333333333338E-2</v>
      </c>
      <c r="C27" s="7"/>
      <c r="D27" s="7">
        <v>0</v>
      </c>
      <c r="E27" s="7"/>
      <c r="F27" s="7"/>
      <c r="G27" s="7"/>
      <c r="H27" s="7">
        <v>0.85933333333333328</v>
      </c>
      <c r="I27" s="7"/>
      <c r="J27" s="7"/>
      <c r="K27" s="7">
        <v>0.10566666666666701</v>
      </c>
      <c r="L27" s="9"/>
      <c r="N27" s="9"/>
      <c r="O27" s="10">
        <v>0.3</v>
      </c>
      <c r="P27" s="7">
        <f>SUM(P6+P14+P21)</f>
        <v>0</v>
      </c>
    </row>
    <row r="28" spans="1:16" ht="25.5">
      <c r="A28" s="3" t="s">
        <v>10</v>
      </c>
      <c r="B28" s="8">
        <v>519.78</v>
      </c>
      <c r="C28" t="s">
        <v>28</v>
      </c>
      <c r="D28" s="3" t="s">
        <v>10</v>
      </c>
      <c r="E28" s="10">
        <v>422.63</v>
      </c>
      <c r="F28" s="9">
        <f>F22+F6++F14</f>
        <v>359.66999999999996</v>
      </c>
      <c r="G28" s="3" t="s">
        <v>10</v>
      </c>
      <c r="H28" s="10">
        <v>80.990800000000007</v>
      </c>
      <c r="I28" s="9"/>
      <c r="J28" s="3" t="s">
        <v>10</v>
      </c>
      <c r="K28" s="10">
        <v>25.984000000000002</v>
      </c>
      <c r="L28" s="9"/>
      <c r="N28" s="9"/>
      <c r="O28" s="10">
        <v>15.020999999999999</v>
      </c>
      <c r="P28" s="7">
        <f>SUM(P7+P15+P22)</f>
        <v>18.23</v>
      </c>
    </row>
    <row r="29" spans="1:16" ht="25.5">
      <c r="A29" s="5" t="s">
        <v>11</v>
      </c>
      <c r="B29" s="8">
        <v>15.8264</v>
      </c>
      <c r="D29" s="5" t="s">
        <v>11</v>
      </c>
      <c r="E29" s="10">
        <v>0.02</v>
      </c>
      <c r="F29" s="9">
        <f>F23+F7++F15</f>
        <v>0.3</v>
      </c>
      <c r="G29" s="5" t="s">
        <v>11</v>
      </c>
      <c r="H29" s="10">
        <v>0.68035999999999996</v>
      </c>
      <c r="I29" s="9"/>
      <c r="J29" s="5" t="s">
        <v>11</v>
      </c>
      <c r="K29" s="10">
        <v>0.61089466666666659</v>
      </c>
      <c r="L29" s="9"/>
      <c r="N29" t="s">
        <v>39</v>
      </c>
      <c r="O29" s="3" t="s">
        <v>10</v>
      </c>
      <c r="P29" s="4">
        <v>302</v>
      </c>
    </row>
    <row r="30" spans="1:16" ht="25.5">
      <c r="A30" s="3" t="s">
        <v>12</v>
      </c>
      <c r="B30" s="8">
        <v>92.852000000000004</v>
      </c>
      <c r="D30" s="3" t="s">
        <v>12</v>
      </c>
      <c r="E30" s="10">
        <v>0</v>
      </c>
      <c r="F30" s="9">
        <f>F24+F8++F16</f>
        <v>0</v>
      </c>
      <c r="G30" s="3" t="s">
        <v>12</v>
      </c>
      <c r="H30" s="10">
        <v>17.754600000000003</v>
      </c>
      <c r="I30" s="9"/>
      <c r="J30" s="3" t="s">
        <v>12</v>
      </c>
      <c r="K30" s="10">
        <v>0.27418533333333334</v>
      </c>
      <c r="L30" s="9"/>
      <c r="O30" s="5" t="s">
        <v>11</v>
      </c>
      <c r="P30" s="6">
        <v>0.38</v>
      </c>
    </row>
    <row r="31" spans="1:16" ht="25.5">
      <c r="A31" s="5" t="s">
        <v>13</v>
      </c>
      <c r="B31" s="8">
        <v>15.595999999999998</v>
      </c>
      <c r="D31" s="5" t="s">
        <v>13</v>
      </c>
      <c r="E31" s="10">
        <v>0</v>
      </c>
      <c r="F31" s="9">
        <f>F25+F9++F17</f>
        <v>0</v>
      </c>
      <c r="G31" s="5" t="s">
        <v>13</v>
      </c>
      <c r="H31" s="10">
        <v>2.3393199999999998</v>
      </c>
      <c r="I31" s="9"/>
      <c r="J31" s="5" t="s">
        <v>13</v>
      </c>
      <c r="K31" s="10">
        <v>0.37243733333333329</v>
      </c>
      <c r="L31" s="9"/>
      <c r="O31" s="3" t="s">
        <v>12</v>
      </c>
      <c r="P31" s="4">
        <v>75.099999999999994</v>
      </c>
    </row>
    <row r="32" spans="1:16" ht="25.5">
      <c r="A32" s="3" t="s">
        <v>14</v>
      </c>
      <c r="B32" s="8">
        <v>6.0279999999999996</v>
      </c>
      <c r="C32" s="9"/>
      <c r="D32" s="3" t="s">
        <v>14</v>
      </c>
      <c r="E32" s="10">
        <v>46.953000000000003</v>
      </c>
      <c r="F32" s="9">
        <f>F26+F10++F18</f>
        <v>39.96</v>
      </c>
      <c r="G32" s="3" t="s">
        <v>14</v>
      </c>
      <c r="H32" s="10">
        <v>0.28892000000000001</v>
      </c>
      <c r="I32" s="9"/>
      <c r="J32" s="3" t="s">
        <v>14</v>
      </c>
      <c r="K32" s="10">
        <v>2.4116399999999998</v>
      </c>
      <c r="L32" t="s">
        <v>29</v>
      </c>
      <c r="O32" s="5" t="s">
        <v>13</v>
      </c>
      <c r="P32" s="6">
        <v>0</v>
      </c>
    </row>
    <row r="33" spans="1:16" ht="25.5">
      <c r="O33" s="3" t="s">
        <v>14</v>
      </c>
      <c r="P33" s="4">
        <v>0</v>
      </c>
    </row>
    <row r="34" spans="1:16" ht="32.25" customHeight="1">
      <c r="B34" s="27" t="s">
        <v>80</v>
      </c>
      <c r="D34" s="21" t="s">
        <v>72</v>
      </c>
      <c r="E34" t="s">
        <v>71</v>
      </c>
      <c r="N34" t="s">
        <v>30</v>
      </c>
      <c r="O34" s="11">
        <v>30</v>
      </c>
      <c r="P34" t="s">
        <v>31</v>
      </c>
    </row>
    <row r="35" spans="1:16" ht="21" customHeight="1">
      <c r="A35" s="11" t="s">
        <v>0</v>
      </c>
      <c r="B35">
        <v>222</v>
      </c>
      <c r="C35" t="s">
        <v>32</v>
      </c>
      <c r="E35" s="11" t="s">
        <v>1</v>
      </c>
      <c r="H35" s="11" t="s">
        <v>82</v>
      </c>
      <c r="J35" s="14" t="s">
        <v>38</v>
      </c>
      <c r="K35" s="12" t="s">
        <v>37</v>
      </c>
      <c r="L35" s="15" t="s">
        <v>44</v>
      </c>
      <c r="N35" t="s">
        <v>33</v>
      </c>
      <c r="O35">
        <v>250</v>
      </c>
      <c r="P35" t="s">
        <v>31</v>
      </c>
    </row>
    <row r="36" spans="1:16" ht="21.75" customHeight="1">
      <c r="A36" t="s">
        <v>78</v>
      </c>
      <c r="B36">
        <v>10</v>
      </c>
      <c r="C36" t="s">
        <v>32</v>
      </c>
      <c r="E36" t="s">
        <v>59</v>
      </c>
      <c r="H36">
        <v>139.80000000000001</v>
      </c>
      <c r="I36" t="s">
        <v>31</v>
      </c>
      <c r="J36" s="15" t="s">
        <v>40</v>
      </c>
      <c r="K36" s="13">
        <v>0.38</v>
      </c>
      <c r="L36" s="15" t="s">
        <v>45</v>
      </c>
      <c r="M36" s="13">
        <v>0.3</v>
      </c>
      <c r="N36" t="s">
        <v>25</v>
      </c>
      <c r="O36">
        <v>50</v>
      </c>
      <c r="P36" t="s">
        <v>31</v>
      </c>
    </row>
    <row r="37" spans="1:16" ht="24.75" customHeight="1">
      <c r="A37" t="s">
        <v>34</v>
      </c>
      <c r="B37">
        <v>200</v>
      </c>
      <c r="C37" t="s">
        <v>32</v>
      </c>
      <c r="E37" t="s">
        <v>57</v>
      </c>
      <c r="G37" t="s">
        <v>36</v>
      </c>
      <c r="H37">
        <v>140</v>
      </c>
      <c r="I37" t="s">
        <v>31</v>
      </c>
      <c r="J37" s="15" t="s">
        <v>41</v>
      </c>
      <c r="K37" s="13">
        <v>0.23</v>
      </c>
      <c r="L37" s="15" t="s">
        <v>46</v>
      </c>
      <c r="M37" s="13">
        <v>0.46</v>
      </c>
    </row>
    <row r="38" spans="1:16" ht="18" customHeight="1">
      <c r="A38" t="s">
        <v>35</v>
      </c>
      <c r="B38">
        <v>12</v>
      </c>
      <c r="C38" t="s">
        <v>32</v>
      </c>
      <c r="E38" t="s">
        <v>58</v>
      </c>
      <c r="J38" s="15" t="s">
        <v>42</v>
      </c>
      <c r="K38" s="13">
        <v>0.44</v>
      </c>
      <c r="L38" s="15" t="s">
        <v>47</v>
      </c>
      <c r="M38" s="13">
        <v>0.3</v>
      </c>
      <c r="N38" s="18" t="s">
        <v>11</v>
      </c>
      <c r="O38" s="22">
        <f>SUM(B47:I47)</f>
        <v>67.960632799999999</v>
      </c>
    </row>
    <row r="39" spans="1:16" ht="25.5">
      <c r="J39" s="15" t="s">
        <v>43</v>
      </c>
      <c r="K39" s="13">
        <v>0.76</v>
      </c>
      <c r="L39" s="15" t="s">
        <v>48</v>
      </c>
      <c r="M39" s="13">
        <v>0.89</v>
      </c>
      <c r="N39" s="17" t="s">
        <v>12</v>
      </c>
      <c r="O39" s="22">
        <f>SUM(B48:I48)</f>
        <v>262.37388433333336</v>
      </c>
    </row>
    <row r="40" spans="1:16" ht="18.75">
      <c r="B40" s="27" t="s">
        <v>81</v>
      </c>
      <c r="M40" s="13">
        <v>0.3</v>
      </c>
      <c r="N40" s="18" t="s">
        <v>13</v>
      </c>
      <c r="O40" s="22">
        <f>SUM(B49:I49)</f>
        <v>38.682797599999994</v>
      </c>
    </row>
    <row r="41" spans="1:16" ht="25.5">
      <c r="B41" t="s">
        <v>50</v>
      </c>
      <c r="C41" t="s">
        <v>28</v>
      </c>
      <c r="D41" t="s">
        <v>0</v>
      </c>
      <c r="E41" t="s">
        <v>60</v>
      </c>
      <c r="F41" t="s">
        <v>51</v>
      </c>
      <c r="G41" t="s">
        <v>52</v>
      </c>
      <c r="H41" t="s">
        <v>53</v>
      </c>
      <c r="I41" t="s">
        <v>54</v>
      </c>
      <c r="J41">
        <f>SUM(B44:I44)</f>
        <v>1169.5899999999999</v>
      </c>
      <c r="K41" t="s">
        <v>64</v>
      </c>
      <c r="N41" s="17" t="s">
        <v>14</v>
      </c>
      <c r="O41" s="22">
        <f>SUM(B50:I50)</f>
        <v>70.39066960000001</v>
      </c>
    </row>
    <row r="42" spans="1:16">
      <c r="J42" t="s">
        <v>55</v>
      </c>
      <c r="L42" s="11" t="s">
        <v>75</v>
      </c>
    </row>
    <row r="43" spans="1:16">
      <c r="A43" t="s">
        <v>31</v>
      </c>
      <c r="C43" t="s">
        <v>61</v>
      </c>
      <c r="D43" t="s">
        <v>62</v>
      </c>
      <c r="E43" t="s">
        <v>63</v>
      </c>
      <c r="L43" s="11" t="s">
        <v>76</v>
      </c>
    </row>
    <row r="44" spans="1:16">
      <c r="A44" t="s">
        <v>70</v>
      </c>
      <c r="B44" s="28">
        <v>308.79000000000002</v>
      </c>
      <c r="C44">
        <v>35</v>
      </c>
      <c r="D44">
        <v>222</v>
      </c>
      <c r="E44">
        <v>310</v>
      </c>
      <c r="F44">
        <v>139.80000000000001</v>
      </c>
      <c r="G44">
        <v>140</v>
      </c>
      <c r="H44">
        <v>4</v>
      </c>
      <c r="I44" s="19">
        <v>10</v>
      </c>
      <c r="J44" s="22">
        <f t="shared" ref="J44:J45" si="0">SUM(B44:I44)</f>
        <v>1169.5899999999999</v>
      </c>
      <c r="K44" t="s">
        <v>73</v>
      </c>
    </row>
    <row r="45" spans="1:16">
      <c r="A45" t="s">
        <v>49</v>
      </c>
      <c r="B45" s="29">
        <f>B46/$J$46</f>
        <v>0.10112008156798813</v>
      </c>
      <c r="C45" s="16">
        <f>C46/$J$46</f>
        <v>0.20347831892885193</v>
      </c>
      <c r="D45" s="16">
        <f t="shared" ref="D45:I45" si="1">D46/$J$46</f>
        <v>0.37020264636621336</v>
      </c>
      <c r="E45" s="16">
        <f t="shared" si="1"/>
        <v>0.1687873785759807</v>
      </c>
      <c r="F45" s="16">
        <f t="shared" si="1"/>
        <v>6.3688997824274965E-2</v>
      </c>
      <c r="G45" s="16">
        <f t="shared" si="1"/>
        <v>6.3688997824274965E-2</v>
      </c>
      <c r="H45" s="16">
        <f t="shared" si="1"/>
        <v>1.1948347362241369E-2</v>
      </c>
      <c r="I45" s="16">
        <f t="shared" si="1"/>
        <v>1.7085231550174683E-2</v>
      </c>
      <c r="J45" s="22">
        <f t="shared" si="0"/>
        <v>1</v>
      </c>
      <c r="K45" t="s">
        <v>49</v>
      </c>
    </row>
    <row r="46" spans="1:16" ht="25.5">
      <c r="A46" s="17" t="s">
        <v>10</v>
      </c>
      <c r="B46" s="28">
        <v>178.7407126666667</v>
      </c>
      <c r="C46" s="9">
        <f>F6+F14+F22</f>
        <v>359.66999999999996</v>
      </c>
      <c r="D46" s="7">
        <f>[1]Hoja1!R27*2.12</f>
        <v>654.37333333333345</v>
      </c>
      <c r="E46">
        <f>SUM(P3,P11,P18)</f>
        <v>298.35000000000002</v>
      </c>
      <c r="F46" s="10">
        <f>1.39*H28</f>
        <v>112.577212</v>
      </c>
      <c r="G46" s="10">
        <f>F46</f>
        <v>112.577212</v>
      </c>
      <c r="H46">
        <f>[1]Hoja1!AA27*[2]Hoja1!$L$10/100</f>
        <v>21.12</v>
      </c>
      <c r="I46">
        <v>30.2</v>
      </c>
      <c r="J46" s="22">
        <f>SUM(B46:I46)</f>
        <v>1767.6084699999999</v>
      </c>
      <c r="K46" t="s">
        <v>77</v>
      </c>
    </row>
    <row r="47" spans="1:16">
      <c r="A47" s="18" t="s">
        <v>11</v>
      </c>
      <c r="B47" s="28">
        <v>25.246692000000007</v>
      </c>
      <c r="C47" s="9">
        <f>F7+F15+F23</f>
        <v>0.3</v>
      </c>
      <c r="D47" s="7">
        <f>[1]Hoja1!R28*2.12</f>
        <v>16.641999999999999</v>
      </c>
      <c r="E47">
        <f>SUM(P4,P12,P19)</f>
        <v>23.003999999999998</v>
      </c>
      <c r="F47" s="10">
        <f>1.39*H29</f>
        <v>0.94570039999999989</v>
      </c>
      <c r="G47" s="10">
        <f>F47</f>
        <v>0.94570039999999989</v>
      </c>
      <c r="H47" s="7">
        <f>[1]Hoja1!AA28*[2]Hoja1!$L$10/100</f>
        <v>0.49653999999999998</v>
      </c>
      <c r="I47">
        <v>0.38</v>
      </c>
      <c r="J47" s="22">
        <f>SUM(B47:I47)</f>
        <v>67.960632799999999</v>
      </c>
      <c r="K47" t="s">
        <v>73</v>
      </c>
      <c r="L47" s="24">
        <f>4*J47/$J$46*100</f>
        <v>15.37911453886618</v>
      </c>
    </row>
    <row r="48" spans="1:16" ht="25.5">
      <c r="A48" s="17" t="s">
        <v>12</v>
      </c>
      <c r="B48" s="28">
        <v>60.171236333333333</v>
      </c>
      <c r="C48" s="9">
        <f>F8+F16+F24</f>
        <v>0</v>
      </c>
      <c r="D48" s="7">
        <f>[1]Hoja1!R29*2.12</f>
        <v>134.40800000000002</v>
      </c>
      <c r="E48">
        <f>SUM(P5,P13,P20)</f>
        <v>10.704000000000001</v>
      </c>
      <c r="F48" s="10">
        <f>1.39*H30</f>
        <v>24.678894000000003</v>
      </c>
      <c r="G48" s="10">
        <f>F48</f>
        <v>24.678894000000003</v>
      </c>
      <c r="H48" s="7">
        <f>[1]Hoja1!AA29*[2]Hoja1!$L$10/100</f>
        <v>0.22285999999999997</v>
      </c>
      <c r="I48">
        <v>7.51</v>
      </c>
      <c r="J48" s="22">
        <f>SUM(B48:I48)</f>
        <v>262.37388433333336</v>
      </c>
      <c r="K48" t="s">
        <v>73</v>
      </c>
      <c r="L48" s="24">
        <f>4*J48/$J$46*100</f>
        <v>59.373755848394048</v>
      </c>
    </row>
    <row r="49" spans="1:13">
      <c r="A49" s="18" t="s">
        <v>13</v>
      </c>
      <c r="B49" s="28">
        <v>22.562901333333333</v>
      </c>
      <c r="C49" s="9">
        <f>F9+F17+F25</f>
        <v>0</v>
      </c>
      <c r="D49" s="7">
        <f>[1]Hoja1!R30*2.12</f>
        <v>9.3138666666666676</v>
      </c>
      <c r="E49">
        <f>SUM(P6,P14,P21)</f>
        <v>0</v>
      </c>
      <c r="F49" s="10">
        <f>1.39*H31</f>
        <v>3.2516547999999994</v>
      </c>
      <c r="G49" s="10">
        <f>F49</f>
        <v>3.2516547999999994</v>
      </c>
      <c r="H49" s="7">
        <f>[1]Hoja1!AA30*[2]Hoja1!$L$10/100</f>
        <v>0.30271999999999999</v>
      </c>
      <c r="I49">
        <f>[1]Hoja1!V148*0.1</f>
        <v>0</v>
      </c>
      <c r="J49" s="22">
        <f>SUM(B49:I49)</f>
        <v>38.682797599999994</v>
      </c>
      <c r="K49" t="s">
        <v>73</v>
      </c>
      <c r="L49" s="24">
        <f t="shared" ref="L49:L50" si="2">4*J49/$J$46*100</f>
        <v>8.7537027020469065</v>
      </c>
    </row>
    <row r="50" spans="1:13" ht="25.5">
      <c r="A50" s="17" t="s">
        <v>14</v>
      </c>
      <c r="B50" s="28">
        <v>5.9039386666666669</v>
      </c>
      <c r="C50" s="9">
        <f>F10+F18+F26</f>
        <v>39.96</v>
      </c>
      <c r="D50" s="7">
        <f>[1]Hoja1!R31*2.12</f>
        <v>3.5333333333333337</v>
      </c>
      <c r="E50">
        <f>SUM(P7,P15,P22)</f>
        <v>18.23</v>
      </c>
      <c r="F50" s="10">
        <f>1.39*H32</f>
        <v>0.40159879999999998</v>
      </c>
      <c r="G50" s="10">
        <f>F50</f>
        <v>0.40159879999999998</v>
      </c>
      <c r="H50" s="7">
        <f>[1]Hoja1!AA31*[2]Hoja1!$L$10/100</f>
        <v>1.9601999999999997</v>
      </c>
      <c r="I50">
        <f>[1]Hoja1!V149*0.1</f>
        <v>0</v>
      </c>
      <c r="J50" s="22">
        <f>SUM(B50:I50)</f>
        <v>70.39066960000001</v>
      </c>
      <c r="K50" t="s">
        <v>73</v>
      </c>
      <c r="L50" s="24">
        <f t="shared" si="2"/>
        <v>15.929018398514467</v>
      </c>
    </row>
    <row r="51" spans="1:13" ht="21">
      <c r="C51" s="20" t="s">
        <v>65</v>
      </c>
      <c r="H51" s="20" t="s">
        <v>66</v>
      </c>
      <c r="L51" s="20" t="s">
        <v>67</v>
      </c>
      <c r="M51" s="9"/>
    </row>
    <row r="52" spans="1:13">
      <c r="L52" s="9"/>
      <c r="M52" s="9"/>
    </row>
    <row r="65" spans="3:13" ht="21">
      <c r="C65" s="20" t="s">
        <v>68</v>
      </c>
      <c r="H65" s="20" t="s">
        <v>69</v>
      </c>
      <c r="M65" s="20" t="s">
        <v>70</v>
      </c>
    </row>
  </sheetData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fabregas</dc:creator>
  <cp:lastModifiedBy>fabregas</cp:lastModifiedBy>
  <cp:lastPrinted>2021-03-09T21:06:06Z</cp:lastPrinted>
  <dcterms:created xsi:type="dcterms:W3CDTF">2020-07-01T16:13:42Z</dcterms:created>
  <dcterms:modified xsi:type="dcterms:W3CDTF">2021-03-09T22:39:44Z</dcterms:modified>
</cp:coreProperties>
</file>