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6275" windowHeight="5685"/>
  </bookViews>
  <sheets>
    <sheet name="Hoja1" sheetId="1" r:id="rId1"/>
    <sheet name="Hoja2" sheetId="2" r:id="rId2"/>
    <sheet name="Hoja3" sheetId="3" r:id="rId3"/>
  </sheets>
  <definedNames>
    <definedName name="_xlnm.Print_Area" localSheetId="0">Hoja1!$Q$20</definedName>
  </definedNames>
  <calcPr calcId="145621"/>
</workbook>
</file>

<file path=xl/calcChain.xml><?xml version="1.0" encoding="utf-8"?>
<calcChain xmlns="http://schemas.openxmlformats.org/spreadsheetml/2006/main">
  <c r="E50" i="1" l="1"/>
  <c r="H43" i="1"/>
  <c r="J43" i="1"/>
  <c r="J36" i="1"/>
  <c r="I36" i="1"/>
  <c r="N37" i="1" l="1"/>
  <c r="N36" i="1"/>
  <c r="N35" i="1"/>
  <c r="N34" i="1"/>
  <c r="N33" i="1"/>
  <c r="N32" i="1"/>
  <c r="J48" i="1"/>
  <c r="J38" i="1"/>
  <c r="J41" i="1"/>
  <c r="J45" i="1"/>
  <c r="J46" i="1"/>
  <c r="I46" i="1"/>
  <c r="H46" i="1"/>
  <c r="H45" i="1"/>
  <c r="H41" i="1"/>
  <c r="H38" i="1"/>
  <c r="H36" i="1"/>
</calcChain>
</file>

<file path=xl/sharedStrings.xml><?xml version="1.0" encoding="utf-8"?>
<sst xmlns="http://schemas.openxmlformats.org/spreadsheetml/2006/main" count="144" uniqueCount="117">
  <si>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</si>
  <si>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</si>
  <si>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</si>
  <si>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</si>
  <si>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</si>
  <si>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</si>
  <si>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</si>
  <si>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</si>
  <si>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</si>
  <si>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</si>
  <si>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</si>
  <si>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</si>
  <si>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Kc</t>
  </si>
  <si>
    <t>Trasplante</t>
  </si>
  <si>
    <t>Crecimiento</t>
  </si>
  <si>
    <t>vegetativo</t>
  </si>
  <si>
    <t>Figura 1</t>
  </si>
  <si>
    <t>Variación de valor deKc según etapas fenológicas</t>
  </si>
  <si>
    <t>30-40-45-30</t>
  </si>
  <si>
    <t>Tabla 1</t>
  </si>
  <si>
    <t>Hojas</t>
  </si>
  <si>
    <t>g/día</t>
  </si>
  <si>
    <t>Kg/año</t>
  </si>
  <si>
    <t xml:space="preserve">Bulbos </t>
  </si>
  <si>
    <t>Taices</t>
  </si>
  <si>
    <t>Acelgas</t>
  </si>
  <si>
    <t xml:space="preserve">Puerros </t>
  </si>
  <si>
    <t>Zanahoria</t>
  </si>
  <si>
    <t>Col</t>
  </si>
  <si>
    <t>y cebollas</t>
  </si>
  <si>
    <t>Remolacha</t>
  </si>
  <si>
    <t>Ajos</t>
  </si>
  <si>
    <t>Nabos</t>
  </si>
  <si>
    <t xml:space="preserve">Lechuga </t>
  </si>
  <si>
    <t>Cardo</t>
  </si>
  <si>
    <t>Espinacas</t>
  </si>
  <si>
    <t>Broculi</t>
  </si>
  <si>
    <t>Tabla 2</t>
  </si>
  <si>
    <t>Varios</t>
  </si>
  <si>
    <t>Frutos</t>
  </si>
  <si>
    <t>legumbres</t>
  </si>
  <si>
    <t>Apio</t>
  </si>
  <si>
    <t>Berenjena</t>
  </si>
  <si>
    <t>Judías</t>
  </si>
  <si>
    <t>espárragos</t>
  </si>
  <si>
    <t xml:space="preserve">Tomate </t>
  </si>
  <si>
    <t>Lentejas</t>
  </si>
  <si>
    <t>guisantes verdes y congelados</t>
  </si>
  <si>
    <t>Calabacín</t>
  </si>
  <si>
    <t>Garbanzos</t>
  </si>
  <si>
    <t>Coliflor</t>
  </si>
  <si>
    <t>Pimientos</t>
  </si>
  <si>
    <t>judías verdes</t>
  </si>
  <si>
    <t>pepino</t>
  </si>
  <si>
    <t>habas</t>
  </si>
  <si>
    <t>alcachofas</t>
  </si>
  <si>
    <t>Patatas</t>
  </si>
  <si>
    <t>Tabla 3</t>
  </si>
  <si>
    <t xml:space="preserve">           10*Kc</t>
  </si>
  <si>
    <r>
      <rPr>
        <b/>
        <sz val="11"/>
        <color theme="3" tint="0.39997558519241921"/>
        <rFont val="Calibri"/>
        <family val="2"/>
        <scheme val="minor"/>
      </rPr>
      <t>ET0</t>
    </r>
    <r>
      <rPr>
        <sz val="11"/>
        <color theme="3" tint="0.39997558519241921"/>
        <rFont val="Calibri"/>
        <family val="2"/>
        <scheme val="minor"/>
      </rPr>
      <t xml:space="preserve"> </t>
    </r>
  </si>
  <si>
    <r>
      <t xml:space="preserve">Consumo </t>
    </r>
    <r>
      <rPr>
        <b/>
        <sz val="11"/>
        <color rgb="FF00B050"/>
        <rFont val="Calibri"/>
        <family val="2"/>
        <scheme val="minor"/>
      </rPr>
      <t>Otoño-invierno</t>
    </r>
  </si>
  <si>
    <r>
      <t xml:space="preserve">Consumo </t>
    </r>
    <r>
      <rPr>
        <sz val="11"/>
        <color rgb="FF00B050"/>
        <rFont val="Calibri"/>
        <family val="2"/>
        <scheme val="minor"/>
      </rPr>
      <t>Primavera- verano</t>
    </r>
  </si>
  <si>
    <t>Etapas</t>
  </si>
  <si>
    <t>Tabla 5</t>
  </si>
  <si>
    <t>tomate</t>
  </si>
  <si>
    <t>mm/d</t>
  </si>
  <si>
    <t xml:space="preserve">     ls/m2</t>
  </si>
  <si>
    <t xml:space="preserve">           Etc </t>
  </si>
  <si>
    <t xml:space="preserve">Tabla 4 </t>
  </si>
  <si>
    <t xml:space="preserve">datos cultivo </t>
  </si>
  <si>
    <t>Raices</t>
  </si>
  <si>
    <t xml:space="preserve">Dist filas </t>
  </si>
  <si>
    <t>Entre plantas</t>
  </si>
  <si>
    <t>profundidad</t>
  </si>
  <si>
    <t>Determinción de ETc</t>
  </si>
  <si>
    <r>
      <t xml:space="preserve"> </t>
    </r>
    <r>
      <rPr>
        <b/>
        <sz val="11"/>
        <color rgb="FF00B050"/>
        <rFont val="Calibri"/>
        <family val="2"/>
        <scheme val="minor"/>
      </rPr>
      <t xml:space="preserve">  kc*ET0</t>
    </r>
  </si>
  <si>
    <t>NNr</t>
  </si>
  <si>
    <t>Cultivo</t>
  </si>
  <si>
    <t>Calendario cultivos horticolas al aire libre</t>
  </si>
  <si>
    <t xml:space="preserve">E       F        M </t>
  </si>
  <si>
    <t>A        M       J</t>
  </si>
  <si>
    <t xml:space="preserve">   J        A       S</t>
  </si>
  <si>
    <t xml:space="preserve">  O    N    D</t>
  </si>
  <si>
    <t>Solanáceas</t>
  </si>
  <si>
    <t>Tomate</t>
  </si>
  <si>
    <t>Siembra</t>
  </si>
  <si>
    <t>Cosecha</t>
  </si>
  <si>
    <t>Figura 2</t>
  </si>
  <si>
    <t>Kc/etapa fen</t>
  </si>
  <si>
    <t>Días/mes</t>
  </si>
  <si>
    <t xml:space="preserve">     0,6-1,15</t>
  </si>
  <si>
    <t>ETC/mes</t>
  </si>
  <si>
    <t xml:space="preserve"> P( proporción)</t>
  </si>
  <si>
    <t>periodo mes</t>
  </si>
  <si>
    <t>DíasKc</t>
  </si>
  <si>
    <t>Según FAO</t>
  </si>
  <si>
    <t>según AEMET</t>
  </si>
  <si>
    <t>períodos fen</t>
  </si>
  <si>
    <t>P Precipitación</t>
  </si>
  <si>
    <t>ET0  mm/día</t>
  </si>
  <si>
    <t>Tabla 6</t>
  </si>
  <si>
    <t xml:space="preserve">necesidades </t>
  </si>
  <si>
    <t>Mes</t>
  </si>
  <si>
    <t>Figura 3</t>
  </si>
  <si>
    <t>ls/m2 día</t>
  </si>
  <si>
    <t>Inicio       30</t>
  </si>
  <si>
    <t>Final     30</t>
  </si>
  <si>
    <t>Media 45</t>
  </si>
  <si>
    <t>Desarrollo  40</t>
  </si>
  <si>
    <r>
      <t>ET0  1*</t>
    </r>
    <r>
      <rPr>
        <sz val="11"/>
        <rFont val="Calibri"/>
        <family val="2"/>
        <scheme val="minor"/>
      </rPr>
      <t xml:space="preserve"> (Según AEMET para la estación Barbastro)</t>
    </r>
  </si>
  <si>
    <t>P</t>
  </si>
  <si>
    <t xml:space="preserve">      Etc-P</t>
  </si>
  <si>
    <t>ls/m2</t>
  </si>
  <si>
    <t>mes de Julio</t>
  </si>
  <si>
    <t>Necesidades</t>
  </si>
  <si>
    <t>Legumbres</t>
  </si>
  <si>
    <t>guisan secos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</si>
</sst>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/>
    <xf numFmtId="17" fontId="0" fillId="0" borderId="0" xfId="0" applyNumberFormat="1"/>
    <xf numFmtId="164" fontId="2" fillId="0" borderId="0" xfId="0" applyNumberFormat="1" applyFont="1"/>
    <xf numFmtId="0" fontId="4" fillId="0" borderId="0" xfId="0" applyFont="1"/>
    <xf numFmtId="0" fontId="0" fillId="0" borderId="0" xfId="0"/>
    <xf numFmtId="164" fontId="0" fillId="0" borderId="0" xfId="0" applyNumberFormat="1"/>
    <xf numFmtId="2" fontId="0" fillId="0" borderId="0" xfId="0" applyNumberFormat="1"/>
    <xf numFmtId="0" fontId="3" fillId="0" borderId="0" xfId="0" applyFont="1"/>
    <xf numFmtId="0" fontId="1" fillId="0" borderId="0" xfId="0" applyFont="1"/>
    <xf numFmtId="0" fontId="6" fillId="0" borderId="0" xfId="0" applyFont="1"/>
    <xf numFmtId="16" fontId="4" fillId="0" borderId="0" xfId="0" applyNumberFormat="1" applyFont="1"/>
    <xf numFmtId="0" fontId="9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10" fillId="0" borderId="0" xfId="0" applyFont="1"/>
    <xf numFmtId="0" fontId="5" fillId="0" borderId="0" xfId="0" applyFont="1"/>
    <xf numFmtId="0" fontId="11" fillId="0" borderId="0" xfId="0" applyFont="1"/>
    <xf numFmtId="0" fontId="8" fillId="0" borderId="0" xfId="0" applyFont="1"/>
    <xf numFmtId="164" fontId="3" fillId="0" borderId="0" xfId="0" applyNumberFormat="1" applyFont="1"/>
    <xf numFmtId="2" fontId="3" fillId="0" borderId="0" xfId="0" applyNumberFormat="1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Hoja1!$M$32:$M$37</c:f>
              <c:strCache>
                <c:ptCount val="6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Julio</c:v>
                </c:pt>
                <c:pt idx="4">
                  <c:v>Agosto</c:v>
                </c:pt>
                <c:pt idx="5">
                  <c:v>Septiembre</c:v>
                </c:pt>
              </c:strCache>
            </c:strRef>
          </c:cat>
          <c:val>
            <c:numRef>
              <c:f>Hoja1!$N$32:$N$37</c:f>
              <c:numCache>
                <c:formatCode>0.0</c:formatCode>
                <c:ptCount val="6"/>
                <c:pt idx="0">
                  <c:v>1.0199999999999998</c:v>
                </c:pt>
                <c:pt idx="1">
                  <c:v>0.3130322580645159</c:v>
                </c:pt>
                <c:pt idx="2">
                  <c:v>4.5868999999999991</c:v>
                </c:pt>
                <c:pt idx="3">
                  <c:v>7.4187096774193533</c:v>
                </c:pt>
                <c:pt idx="4">
                  <c:v>7.0845806451612887</c:v>
                </c:pt>
                <c:pt idx="5">
                  <c:v>1.8914761904761896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17</xdr:row>
      <xdr:rowOff>161925</xdr:rowOff>
    </xdr:from>
    <xdr:to>
      <xdr:col>4</xdr:col>
      <xdr:colOff>323850</xdr:colOff>
      <xdr:row>17</xdr:row>
      <xdr:rowOff>171450</xdr:rowOff>
    </xdr:to>
    <xdr:cxnSp macro="">
      <xdr:nvCxnSpPr>
        <xdr:cNvPr id="3" name="2 Conector recto"/>
        <xdr:cNvCxnSpPr/>
      </xdr:nvCxnSpPr>
      <xdr:spPr>
        <a:xfrm flipV="1">
          <a:off x="35375850" y="3400425"/>
          <a:ext cx="762000" cy="95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7</xdr:row>
      <xdr:rowOff>171451</xdr:rowOff>
    </xdr:from>
    <xdr:to>
      <xdr:col>5</xdr:col>
      <xdr:colOff>742950</xdr:colOff>
      <xdr:row>17</xdr:row>
      <xdr:rowOff>161925</xdr:rowOff>
    </xdr:to>
    <xdr:cxnSp macro="">
      <xdr:nvCxnSpPr>
        <xdr:cNvPr id="4" name="3 Conector recto"/>
        <xdr:cNvCxnSpPr/>
      </xdr:nvCxnSpPr>
      <xdr:spPr>
        <a:xfrm flipV="1">
          <a:off x="36156900" y="1504951"/>
          <a:ext cx="1162050" cy="1895474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8</xdr:row>
      <xdr:rowOff>0</xdr:rowOff>
    </xdr:from>
    <xdr:to>
      <xdr:col>7</xdr:col>
      <xdr:colOff>390525</xdr:colOff>
      <xdr:row>8</xdr:row>
      <xdr:rowOff>9525</xdr:rowOff>
    </xdr:to>
    <xdr:cxnSp macro="">
      <xdr:nvCxnSpPr>
        <xdr:cNvPr id="5" name="4 Conector recto"/>
        <xdr:cNvCxnSpPr/>
      </xdr:nvCxnSpPr>
      <xdr:spPr>
        <a:xfrm>
          <a:off x="37328475" y="1524000"/>
          <a:ext cx="1162050" cy="95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390525</xdr:colOff>
      <xdr:row>8</xdr:row>
      <xdr:rowOff>19050</xdr:rowOff>
    </xdr:from>
    <xdr:to>
      <xdr:col>8</xdr:col>
      <xdr:colOff>209550</xdr:colOff>
      <xdr:row>14</xdr:row>
      <xdr:rowOff>0</xdr:rowOff>
    </xdr:to>
    <xdr:cxnSp macro="">
      <xdr:nvCxnSpPr>
        <xdr:cNvPr id="6" name="5 Conector recto"/>
        <xdr:cNvCxnSpPr/>
      </xdr:nvCxnSpPr>
      <xdr:spPr>
        <a:xfrm>
          <a:off x="38490525" y="1543050"/>
          <a:ext cx="581025" cy="112395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133350</xdr:rowOff>
    </xdr:from>
    <xdr:to>
      <xdr:col>8</xdr:col>
      <xdr:colOff>19050</xdr:colOff>
      <xdr:row>10</xdr:row>
      <xdr:rowOff>142875</xdr:rowOff>
    </xdr:to>
    <xdr:cxnSp macro="">
      <xdr:nvCxnSpPr>
        <xdr:cNvPr id="20" name="19 Conector recto"/>
        <xdr:cNvCxnSpPr/>
      </xdr:nvCxnSpPr>
      <xdr:spPr>
        <a:xfrm flipV="1">
          <a:off x="5343525" y="2038350"/>
          <a:ext cx="771525" cy="9525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752475</xdr:colOff>
      <xdr:row>14</xdr:row>
      <xdr:rowOff>9525</xdr:rowOff>
    </xdr:from>
    <xdr:to>
      <xdr:col>5</xdr:col>
      <xdr:colOff>9525</xdr:colOff>
      <xdr:row>14</xdr:row>
      <xdr:rowOff>9526</xdr:rowOff>
    </xdr:to>
    <xdr:cxnSp macro="">
      <xdr:nvCxnSpPr>
        <xdr:cNvPr id="21" name="20 Conector recto"/>
        <xdr:cNvCxnSpPr/>
      </xdr:nvCxnSpPr>
      <xdr:spPr>
        <a:xfrm flipV="1">
          <a:off x="3038475" y="2676525"/>
          <a:ext cx="781050" cy="1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</xdr:row>
      <xdr:rowOff>57151</xdr:rowOff>
    </xdr:from>
    <xdr:to>
      <xdr:col>6</xdr:col>
      <xdr:colOff>9525</xdr:colOff>
      <xdr:row>11</xdr:row>
      <xdr:rowOff>66675</xdr:rowOff>
    </xdr:to>
    <xdr:cxnSp macro="">
      <xdr:nvCxnSpPr>
        <xdr:cNvPr id="22" name="21 Conector recto"/>
        <xdr:cNvCxnSpPr/>
      </xdr:nvCxnSpPr>
      <xdr:spPr>
        <a:xfrm>
          <a:off x="3810000" y="2152651"/>
          <a:ext cx="771525" cy="9524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152400</xdr:rowOff>
    </xdr:from>
    <xdr:to>
      <xdr:col>7</xdr:col>
      <xdr:colOff>19050</xdr:colOff>
      <xdr:row>9</xdr:row>
      <xdr:rowOff>152400</xdr:rowOff>
    </xdr:to>
    <xdr:cxnSp macro="">
      <xdr:nvCxnSpPr>
        <xdr:cNvPr id="23" name="22 Conector recto"/>
        <xdr:cNvCxnSpPr/>
      </xdr:nvCxnSpPr>
      <xdr:spPr>
        <a:xfrm>
          <a:off x="4572000" y="1866900"/>
          <a:ext cx="781050" cy="0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16</xdr:row>
      <xdr:rowOff>133350</xdr:rowOff>
    </xdr:from>
    <xdr:to>
      <xdr:col>4</xdr:col>
      <xdr:colOff>28575</xdr:colOff>
      <xdr:row>16</xdr:row>
      <xdr:rowOff>133352</xdr:rowOff>
    </xdr:to>
    <xdr:cxnSp macro="">
      <xdr:nvCxnSpPr>
        <xdr:cNvPr id="24" name="23 Conector recto"/>
        <xdr:cNvCxnSpPr/>
      </xdr:nvCxnSpPr>
      <xdr:spPr>
        <a:xfrm flipV="1">
          <a:off x="2571750" y="3181350"/>
          <a:ext cx="504825" cy="2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14</xdr:row>
      <xdr:rowOff>152400</xdr:rowOff>
    </xdr:from>
    <xdr:to>
      <xdr:col>8</xdr:col>
      <xdr:colOff>238125</xdr:colOff>
      <xdr:row>14</xdr:row>
      <xdr:rowOff>152400</xdr:rowOff>
    </xdr:to>
    <xdr:cxnSp macro="">
      <xdr:nvCxnSpPr>
        <xdr:cNvPr id="31" name="30 Conector recto"/>
        <xdr:cNvCxnSpPr/>
      </xdr:nvCxnSpPr>
      <xdr:spPr>
        <a:xfrm>
          <a:off x="6124575" y="2819400"/>
          <a:ext cx="209550" cy="0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14</xdr:row>
      <xdr:rowOff>9526</xdr:rowOff>
    </xdr:from>
    <xdr:to>
      <xdr:col>4</xdr:col>
      <xdr:colOff>19050</xdr:colOff>
      <xdr:row>16</xdr:row>
      <xdr:rowOff>133350</xdr:rowOff>
    </xdr:to>
    <xdr:cxnSp macro="">
      <xdr:nvCxnSpPr>
        <xdr:cNvPr id="48" name="47 Conector recto"/>
        <xdr:cNvCxnSpPr/>
      </xdr:nvCxnSpPr>
      <xdr:spPr>
        <a:xfrm flipH="1" flipV="1">
          <a:off x="3057525" y="2676526"/>
          <a:ext cx="9525" cy="504824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11</xdr:row>
      <xdr:rowOff>57150</xdr:rowOff>
    </xdr:from>
    <xdr:to>
      <xdr:col>5</xdr:col>
      <xdr:colOff>19050</xdr:colOff>
      <xdr:row>13</xdr:row>
      <xdr:rowOff>171450</xdr:rowOff>
    </xdr:to>
    <xdr:cxnSp macro="">
      <xdr:nvCxnSpPr>
        <xdr:cNvPr id="52" name="51 Conector recto"/>
        <xdr:cNvCxnSpPr/>
      </xdr:nvCxnSpPr>
      <xdr:spPr>
        <a:xfrm>
          <a:off x="3819525" y="2152650"/>
          <a:ext cx="9525" cy="49530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152400</xdr:rowOff>
    </xdr:from>
    <xdr:to>
      <xdr:col>6</xdr:col>
      <xdr:colOff>9525</xdr:colOff>
      <xdr:row>11</xdr:row>
      <xdr:rowOff>57150</xdr:rowOff>
    </xdr:to>
    <xdr:cxnSp macro="">
      <xdr:nvCxnSpPr>
        <xdr:cNvPr id="54" name="53 Conector recto"/>
        <xdr:cNvCxnSpPr/>
      </xdr:nvCxnSpPr>
      <xdr:spPr>
        <a:xfrm flipH="1" flipV="1">
          <a:off x="4572000" y="1866900"/>
          <a:ext cx="9525" cy="285750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9</xdr:row>
      <xdr:rowOff>152400</xdr:rowOff>
    </xdr:from>
    <xdr:to>
      <xdr:col>7</xdr:col>
      <xdr:colOff>19050</xdr:colOff>
      <xdr:row>10</xdr:row>
      <xdr:rowOff>142875</xdr:rowOff>
    </xdr:to>
    <xdr:cxnSp macro="">
      <xdr:nvCxnSpPr>
        <xdr:cNvPr id="55" name="54 Conector recto"/>
        <xdr:cNvCxnSpPr/>
      </xdr:nvCxnSpPr>
      <xdr:spPr>
        <a:xfrm flipV="1">
          <a:off x="5353050" y="1866900"/>
          <a:ext cx="0" cy="180975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10</xdr:row>
      <xdr:rowOff>142875</xdr:rowOff>
    </xdr:from>
    <xdr:to>
      <xdr:col>8</xdr:col>
      <xdr:colOff>28576</xdr:colOff>
      <xdr:row>14</xdr:row>
      <xdr:rowOff>161925</xdr:rowOff>
    </xdr:to>
    <xdr:cxnSp macro="">
      <xdr:nvCxnSpPr>
        <xdr:cNvPr id="60" name="59 Conector recto"/>
        <xdr:cNvCxnSpPr/>
      </xdr:nvCxnSpPr>
      <xdr:spPr>
        <a:xfrm flipV="1">
          <a:off x="6115050" y="2047875"/>
          <a:ext cx="9526" cy="781050"/>
        </a:xfrm>
        <a:prstGeom prst="line">
          <a:avLst/>
        </a:prstGeom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22</xdr:row>
      <xdr:rowOff>19050</xdr:rowOff>
    </xdr:from>
    <xdr:to>
      <xdr:col>3</xdr:col>
      <xdr:colOff>142875</xdr:colOff>
      <xdr:row>23</xdr:row>
      <xdr:rowOff>19050</xdr:rowOff>
    </xdr:to>
    <xdr:sp macro="" textlink="">
      <xdr:nvSpPr>
        <xdr:cNvPr id="71" name="70 Rectángulo"/>
        <xdr:cNvSpPr/>
      </xdr:nvSpPr>
      <xdr:spPr>
        <a:xfrm>
          <a:off x="1838325" y="4210050"/>
          <a:ext cx="590550" cy="190500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180975</xdr:colOff>
      <xdr:row>23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72" name="71 Rectángulo"/>
        <xdr:cNvSpPr/>
      </xdr:nvSpPr>
      <xdr:spPr>
        <a:xfrm>
          <a:off x="2466975" y="4381500"/>
          <a:ext cx="581025" cy="190500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133350</xdr:colOff>
      <xdr:row>24</xdr:row>
      <xdr:rowOff>0</xdr:rowOff>
    </xdr:from>
    <xdr:to>
      <xdr:col>5</xdr:col>
      <xdr:colOff>171450</xdr:colOff>
      <xdr:row>24</xdr:row>
      <xdr:rowOff>180975</xdr:rowOff>
    </xdr:to>
    <xdr:sp macro="" textlink="">
      <xdr:nvSpPr>
        <xdr:cNvPr id="73" name="72 Rectángulo"/>
        <xdr:cNvSpPr/>
      </xdr:nvSpPr>
      <xdr:spPr>
        <a:xfrm>
          <a:off x="3181350" y="4572000"/>
          <a:ext cx="800100" cy="180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28575</xdr:colOff>
      <xdr:row>20</xdr:row>
      <xdr:rowOff>0</xdr:rowOff>
    </xdr:from>
    <xdr:to>
      <xdr:col>6</xdr:col>
      <xdr:colOff>0</xdr:colOff>
      <xdr:row>25</xdr:row>
      <xdr:rowOff>66675</xdr:rowOff>
    </xdr:to>
    <xdr:sp macro="" textlink="">
      <xdr:nvSpPr>
        <xdr:cNvPr id="74" name="73 Rectángulo"/>
        <xdr:cNvSpPr/>
      </xdr:nvSpPr>
      <xdr:spPr>
        <a:xfrm>
          <a:off x="790575" y="3810000"/>
          <a:ext cx="3781425" cy="10191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219075</xdr:colOff>
      <xdr:row>1</xdr:row>
      <xdr:rowOff>1</xdr:rowOff>
    </xdr:from>
    <xdr:to>
      <xdr:col>9</xdr:col>
      <xdr:colOff>19051</xdr:colOff>
      <xdr:row>18</xdr:row>
      <xdr:rowOff>76201</xdr:rowOff>
    </xdr:to>
    <xdr:sp macro="" textlink="">
      <xdr:nvSpPr>
        <xdr:cNvPr id="75" name="74 Rectángulo"/>
        <xdr:cNvSpPr/>
      </xdr:nvSpPr>
      <xdr:spPr>
        <a:xfrm>
          <a:off x="219075" y="190501"/>
          <a:ext cx="6657976" cy="33147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533399</xdr:colOff>
      <xdr:row>36</xdr:row>
      <xdr:rowOff>180975</xdr:rowOff>
    </xdr:from>
    <xdr:to>
      <xdr:col>15</xdr:col>
      <xdr:colOff>438150</xdr:colOff>
      <xdr:row>49</xdr:row>
      <xdr:rowOff>71437</xdr:rowOff>
    </xdr:to>
    <xdr:graphicFrame macro="">
      <xdr:nvGraphicFramePr>
        <xdr:cNvPr id="90" name="8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571500</xdr:colOff>
      <xdr:row>19</xdr:row>
      <xdr:rowOff>123825</xdr:rowOff>
    </xdr:from>
    <xdr:to>
      <xdr:col>14</xdr:col>
      <xdr:colOff>238125</xdr:colOff>
      <xdr:row>19</xdr:row>
      <xdr:rowOff>133351</xdr:rowOff>
    </xdr:to>
    <xdr:cxnSp macro="">
      <xdr:nvCxnSpPr>
        <xdr:cNvPr id="7" name="6 Conector recto de flecha"/>
        <xdr:cNvCxnSpPr/>
      </xdr:nvCxnSpPr>
      <xdr:spPr>
        <a:xfrm flipV="1">
          <a:off x="10477500" y="3743325"/>
          <a:ext cx="428625" cy="9526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733425</xdr:colOff>
      <xdr:row>21</xdr:row>
      <xdr:rowOff>0</xdr:rowOff>
    </xdr:from>
    <xdr:to>
      <xdr:col>15</xdr:col>
      <xdr:colOff>228600</xdr:colOff>
      <xdr:row>21</xdr:row>
      <xdr:rowOff>1</xdr:rowOff>
    </xdr:to>
    <xdr:cxnSp macro="">
      <xdr:nvCxnSpPr>
        <xdr:cNvPr id="29" name="28 Conector recto de flecha"/>
        <xdr:cNvCxnSpPr/>
      </xdr:nvCxnSpPr>
      <xdr:spPr>
        <a:xfrm>
          <a:off x="10639425" y="4000500"/>
          <a:ext cx="1019175" cy="1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2"/>
  <sheetViews>
    <sheetView tabSelected="1" topLeftCell="J1" workbookViewId="0">
      <selection activeCell="P50" sqref="A1:P50"/>
    </sheetView>
  </sheetViews>
  <sheetFormatPr baseColWidth="10" defaultRowHeight="15" x14ac:dyDescent="0.25"/>
  <sheetData>
    <row r="1" spans="1:46" x14ac:dyDescent="0.25">
      <c r="J1" s="12" t="s">
        <v>19</v>
      </c>
      <c r="K1" s="9"/>
      <c r="L1" s="9" t="s">
        <v>60</v>
      </c>
      <c r="M1" s="9"/>
      <c r="N1" s="9"/>
      <c r="O1" s="9"/>
      <c r="P1" s="9"/>
      <c r="Q1" s="9"/>
      <c r="R1" s="9"/>
    </row>
    <row r="2" spans="1:46" x14ac:dyDescent="0.25"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9"/>
      <c r="K2" s="9"/>
      <c r="L2" s="9"/>
      <c r="M2" s="9"/>
      <c r="N2" s="9"/>
      <c r="O2" s="9"/>
      <c r="P2" s="9"/>
      <c r="Q2" s="9"/>
      <c r="R2" s="9"/>
    </row>
    <row r="3" spans="1:46" x14ac:dyDescent="0.25">
      <c r="C3" t="s">
        <v>13</v>
      </c>
      <c r="D3" s="15">
        <v>44301</v>
      </c>
      <c r="J3" s="13" t="s">
        <v>20</v>
      </c>
      <c r="K3" s="9" t="s">
        <v>21</v>
      </c>
      <c r="L3" s="9" t="s">
        <v>22</v>
      </c>
      <c r="M3" s="13" t="s">
        <v>23</v>
      </c>
      <c r="N3" s="9" t="s">
        <v>21</v>
      </c>
      <c r="O3" s="9" t="s">
        <v>22</v>
      </c>
    </row>
    <row r="4" spans="1:46" x14ac:dyDescent="0.25">
      <c r="E4" t="s">
        <v>17</v>
      </c>
      <c r="J4" s="9" t="s">
        <v>25</v>
      </c>
      <c r="K4" s="9">
        <v>16.2</v>
      </c>
      <c r="L4" s="10">
        <v>5.1099999999999994</v>
      </c>
      <c r="M4" s="9" t="s">
        <v>26</v>
      </c>
      <c r="N4" s="9">
        <v>17.5</v>
      </c>
      <c r="O4" s="10">
        <v>6.3875000000000002</v>
      </c>
      <c r="AQ4" s="2"/>
      <c r="AR4" s="2"/>
      <c r="AS4" s="2"/>
      <c r="AT4" s="2"/>
    </row>
    <row r="5" spans="1:46" x14ac:dyDescent="0.25">
      <c r="A5" s="4" t="s">
        <v>58</v>
      </c>
      <c r="C5" s="2"/>
      <c r="G5" t="s">
        <v>62</v>
      </c>
      <c r="H5" s="5" t="s">
        <v>18</v>
      </c>
      <c r="J5" s="9" t="s">
        <v>28</v>
      </c>
      <c r="K5" s="9">
        <v>14</v>
      </c>
      <c r="L5" s="10"/>
      <c r="M5" s="9" t="s">
        <v>29</v>
      </c>
      <c r="N5" s="9"/>
      <c r="O5" s="10"/>
    </row>
    <row r="6" spans="1:46" x14ac:dyDescent="0.25">
      <c r="A6" s="2"/>
      <c r="B6" s="14" t="s">
        <v>59</v>
      </c>
      <c r="D6" s="16">
        <v>3.7</v>
      </c>
      <c r="E6" s="16">
        <v>5</v>
      </c>
      <c r="F6" s="16">
        <v>6.3</v>
      </c>
      <c r="G6" s="16">
        <v>7.2</v>
      </c>
      <c r="H6" s="16">
        <v>6.6</v>
      </c>
      <c r="I6" s="16">
        <v>4.5999999999999996</v>
      </c>
      <c r="J6" s="9"/>
      <c r="K6" s="9"/>
      <c r="L6" s="10">
        <v>11.68</v>
      </c>
      <c r="M6" s="9" t="s">
        <v>31</v>
      </c>
      <c r="N6" s="9">
        <v>1.1299999999999999</v>
      </c>
      <c r="O6" s="10">
        <v>0.41244999999999993</v>
      </c>
      <c r="AQ6" s="2"/>
    </row>
    <row r="7" spans="1:46" x14ac:dyDescent="0.25">
      <c r="A7" s="2"/>
      <c r="B7" s="8"/>
      <c r="C7" s="2"/>
      <c r="J7" s="9" t="s">
        <v>33</v>
      </c>
      <c r="K7" s="9">
        <v>32</v>
      </c>
      <c r="L7" s="10">
        <v>0.58035000000000003</v>
      </c>
      <c r="M7" s="9"/>
      <c r="N7" s="13" t="s">
        <v>24</v>
      </c>
      <c r="O7" s="9" t="s">
        <v>21</v>
      </c>
      <c r="P7" s="9" t="s">
        <v>22</v>
      </c>
      <c r="Q7" s="9"/>
      <c r="R7" s="10"/>
      <c r="AQ7" s="2"/>
    </row>
    <row r="8" spans="1:46" x14ac:dyDescent="0.25">
      <c r="A8" s="3">
        <v>11</v>
      </c>
      <c r="B8" s="16">
        <v>8</v>
      </c>
      <c r="F8" s="23" t="s">
        <v>107</v>
      </c>
      <c r="H8" s="8"/>
      <c r="J8" s="9" t="s">
        <v>34</v>
      </c>
      <c r="K8" s="9">
        <v>1.59</v>
      </c>
      <c r="L8" s="10">
        <v>0.79935</v>
      </c>
      <c r="M8" s="9"/>
      <c r="N8" s="9" t="s">
        <v>27</v>
      </c>
      <c r="O8" s="9">
        <v>10.199999999999999</v>
      </c>
      <c r="P8" s="10">
        <v>3.7229999999999999</v>
      </c>
      <c r="Q8" s="9"/>
      <c r="R8" s="10"/>
    </row>
    <row r="9" spans="1:46" x14ac:dyDescent="0.25">
      <c r="A9" s="3"/>
      <c r="B9" s="16"/>
      <c r="J9" s="9" t="s">
        <v>35</v>
      </c>
      <c r="K9" s="9">
        <v>2.19</v>
      </c>
      <c r="L9" s="10"/>
      <c r="M9" s="9"/>
      <c r="N9" s="9" t="s">
        <v>30</v>
      </c>
      <c r="O9" s="9">
        <v>1.37</v>
      </c>
      <c r="P9" s="10">
        <v>0.50004999999999999</v>
      </c>
      <c r="Q9" s="9"/>
      <c r="R9" s="10"/>
    </row>
    <row r="10" spans="1:46" x14ac:dyDescent="0.25">
      <c r="A10" s="3">
        <v>10</v>
      </c>
      <c r="B10" s="16">
        <v>7</v>
      </c>
      <c r="J10" s="9" t="s">
        <v>36</v>
      </c>
      <c r="K10" s="9"/>
      <c r="L10" s="10"/>
      <c r="M10" s="9"/>
      <c r="N10" s="9" t="s">
        <v>32</v>
      </c>
      <c r="O10" s="9">
        <v>0.01</v>
      </c>
      <c r="P10" s="10">
        <v>3.65E-3</v>
      </c>
      <c r="Q10" s="9"/>
      <c r="R10" s="10"/>
    </row>
    <row r="11" spans="1:46" x14ac:dyDescent="0.25">
      <c r="A11" s="3"/>
      <c r="B11" s="16"/>
      <c r="E11" t="s">
        <v>14</v>
      </c>
      <c r="J11" s="12" t="s">
        <v>37</v>
      </c>
      <c r="K11" s="9"/>
      <c r="L11" s="9" t="s">
        <v>61</v>
      </c>
      <c r="N11" s="9"/>
      <c r="O11" s="10"/>
      <c r="P11" s="9"/>
      <c r="Q11" s="9"/>
      <c r="R11" s="10"/>
      <c r="AQ11" s="3"/>
    </row>
    <row r="12" spans="1:46" x14ac:dyDescent="0.25">
      <c r="A12" s="3">
        <v>9</v>
      </c>
      <c r="B12" s="16">
        <v>6</v>
      </c>
      <c r="E12" t="s">
        <v>15</v>
      </c>
      <c r="J12" s="13" t="s">
        <v>38</v>
      </c>
      <c r="K12" s="9" t="s">
        <v>21</v>
      </c>
      <c r="L12" s="10" t="s">
        <v>22</v>
      </c>
      <c r="M12" s="13" t="s">
        <v>39</v>
      </c>
      <c r="N12" s="9" t="s">
        <v>21</v>
      </c>
      <c r="O12" s="10" t="s">
        <v>22</v>
      </c>
      <c r="P12" s="13" t="s">
        <v>40</v>
      </c>
      <c r="Q12" s="9"/>
      <c r="R12" s="10"/>
      <c r="AQ12" s="3"/>
    </row>
    <row r="13" spans="1:46" x14ac:dyDescent="0.25">
      <c r="A13" s="3"/>
      <c r="B13" s="16"/>
      <c r="H13" s="8" t="s">
        <v>106</v>
      </c>
      <c r="J13" s="9" t="s">
        <v>41</v>
      </c>
      <c r="K13" s="9">
        <v>0.28000000000000003</v>
      </c>
      <c r="L13" s="10">
        <v>0.10220000000000001</v>
      </c>
      <c r="M13" s="9" t="s">
        <v>42</v>
      </c>
      <c r="N13" s="9">
        <v>0.76</v>
      </c>
      <c r="O13" s="10">
        <v>0.27739999999999998</v>
      </c>
      <c r="P13" s="9" t="s">
        <v>43</v>
      </c>
      <c r="AQ13" s="3"/>
    </row>
    <row r="14" spans="1:46" x14ac:dyDescent="0.25">
      <c r="A14" s="3">
        <v>8</v>
      </c>
      <c r="B14" s="16">
        <v>5</v>
      </c>
      <c r="D14" s="8" t="s">
        <v>108</v>
      </c>
      <c r="E14" s="26"/>
      <c r="J14" s="9" t="s">
        <v>44</v>
      </c>
      <c r="K14" s="9">
        <v>2.5499999999999998</v>
      </c>
      <c r="L14" s="10">
        <v>0.93074999999999997</v>
      </c>
      <c r="M14" s="9" t="s">
        <v>45</v>
      </c>
      <c r="N14" s="9">
        <v>47.38</v>
      </c>
      <c r="O14" s="10">
        <v>17.293700000000001</v>
      </c>
      <c r="P14" s="9" t="s">
        <v>46</v>
      </c>
      <c r="AQ14" s="3"/>
    </row>
    <row r="15" spans="1:46" x14ac:dyDescent="0.25">
      <c r="A15" s="3"/>
      <c r="B15" s="16"/>
      <c r="J15" s="9" t="s">
        <v>47</v>
      </c>
      <c r="K15" s="9">
        <v>6.97</v>
      </c>
      <c r="L15" s="10">
        <v>2.5440499999999999</v>
      </c>
      <c r="M15" s="9" t="s">
        <v>48</v>
      </c>
      <c r="N15" s="9">
        <v>1.28</v>
      </c>
      <c r="O15" s="10">
        <v>0.4672</v>
      </c>
      <c r="P15" s="9" t="s">
        <v>49</v>
      </c>
      <c r="AQ15" s="3"/>
    </row>
    <row r="16" spans="1:46" x14ac:dyDescent="0.25">
      <c r="A16" s="3">
        <v>7</v>
      </c>
      <c r="B16" s="16">
        <v>4</v>
      </c>
      <c r="J16" s="9"/>
      <c r="K16" s="9"/>
      <c r="L16" s="9"/>
      <c r="M16" s="9" t="s">
        <v>50</v>
      </c>
      <c r="N16" s="9">
        <v>4.2699999999999996</v>
      </c>
      <c r="O16" s="10">
        <v>1.5585499999999999</v>
      </c>
      <c r="P16" s="9" t="s">
        <v>116</v>
      </c>
      <c r="AQ16" s="3"/>
    </row>
    <row r="17" spans="1:43" x14ac:dyDescent="0.25">
      <c r="A17" s="3"/>
      <c r="C17" s="2" t="s">
        <v>13</v>
      </c>
      <c r="J17" s="9"/>
      <c r="K17" s="9"/>
      <c r="L17" s="9"/>
      <c r="M17" s="9" t="s">
        <v>51</v>
      </c>
      <c r="N17" s="9">
        <v>6.81</v>
      </c>
      <c r="O17" s="10">
        <v>2.4856499999999997</v>
      </c>
      <c r="P17" s="9" t="s">
        <v>52</v>
      </c>
      <c r="AQ17" s="3"/>
    </row>
    <row r="18" spans="1:43" x14ac:dyDescent="0.25">
      <c r="A18" s="3">
        <v>6</v>
      </c>
      <c r="B18" s="2"/>
      <c r="D18" s="8" t="s">
        <v>105</v>
      </c>
      <c r="G18" s="29" t="s">
        <v>16</v>
      </c>
      <c r="J18" s="9"/>
      <c r="K18" s="9"/>
      <c r="L18" s="10"/>
      <c r="M18" s="9" t="s">
        <v>53</v>
      </c>
      <c r="N18" s="9">
        <v>5.31</v>
      </c>
      <c r="O18" s="10">
        <v>1.9381499999999998</v>
      </c>
      <c r="P18" s="9" t="s">
        <v>54</v>
      </c>
      <c r="AQ18" s="3"/>
    </row>
    <row r="19" spans="1:43" x14ac:dyDescent="0.25">
      <c r="A19" s="3"/>
      <c r="C19" s="2"/>
      <c r="K19" s="9"/>
      <c r="L19" s="10"/>
      <c r="M19" s="9" t="s">
        <v>55</v>
      </c>
      <c r="N19" s="9">
        <v>7.76</v>
      </c>
      <c r="O19" s="10"/>
      <c r="P19" s="9" t="s">
        <v>56</v>
      </c>
      <c r="AQ19" s="3"/>
    </row>
    <row r="20" spans="1:43" x14ac:dyDescent="0.25">
      <c r="A20" s="17"/>
      <c r="B20" s="17"/>
      <c r="C20" s="17" t="s">
        <v>78</v>
      </c>
      <c r="D20" s="17"/>
      <c r="E20" s="17"/>
      <c r="F20" s="17"/>
      <c r="M20" t="s">
        <v>115</v>
      </c>
      <c r="N20" s="9" t="s">
        <v>21</v>
      </c>
      <c r="O20" s="9">
        <v>2.85</v>
      </c>
      <c r="P20" s="10">
        <v>1.0402499999999999</v>
      </c>
      <c r="AQ20" s="3"/>
    </row>
    <row r="21" spans="1:43" x14ac:dyDescent="0.25">
      <c r="B21" s="17"/>
      <c r="C21" s="18" t="s">
        <v>79</v>
      </c>
      <c r="D21" s="18" t="s">
        <v>80</v>
      </c>
      <c r="E21" s="18" t="s">
        <v>81</v>
      </c>
      <c r="F21" s="18" t="s">
        <v>82</v>
      </c>
      <c r="H21" s="22" t="s">
        <v>57</v>
      </c>
      <c r="N21" s="10" t="s">
        <v>22</v>
      </c>
      <c r="O21" s="9">
        <v>4.95</v>
      </c>
      <c r="P21" s="10">
        <v>1.8067500000000001</v>
      </c>
      <c r="AQ21" s="3"/>
    </row>
    <row r="22" spans="1:43" x14ac:dyDescent="0.25">
      <c r="A22" s="17" t="s">
        <v>83</v>
      </c>
      <c r="B22" s="17"/>
      <c r="I22" t="s">
        <v>99</v>
      </c>
      <c r="J22" s="9" t="s">
        <v>98</v>
      </c>
      <c r="M22" s="12" t="s">
        <v>68</v>
      </c>
      <c r="O22" s="9">
        <v>5.8</v>
      </c>
      <c r="P22" s="10">
        <v>2.117</v>
      </c>
      <c r="AQ22" s="3"/>
    </row>
    <row r="23" spans="1:43" x14ac:dyDescent="0.25">
      <c r="A23" s="17" t="s">
        <v>84</v>
      </c>
      <c r="B23" s="17" t="s">
        <v>85</v>
      </c>
      <c r="G23" s="25" t="s">
        <v>87</v>
      </c>
      <c r="H23" s="21" t="s">
        <v>3</v>
      </c>
      <c r="I23">
        <v>3.7</v>
      </c>
      <c r="J23">
        <v>36</v>
      </c>
      <c r="L23" s="9" t="s">
        <v>69</v>
      </c>
      <c r="M23" s="12" t="s">
        <v>64</v>
      </c>
      <c r="N23" s="12" t="s">
        <v>18</v>
      </c>
      <c r="O23" s="9">
        <v>0.02</v>
      </c>
      <c r="P23" s="10">
        <v>7.3000000000000001E-3</v>
      </c>
    </row>
    <row r="24" spans="1:43" x14ac:dyDescent="0.25">
      <c r="A24" s="17"/>
      <c r="B24" s="17" t="s">
        <v>13</v>
      </c>
      <c r="H24" s="9" t="s">
        <v>4</v>
      </c>
      <c r="I24">
        <v>5</v>
      </c>
      <c r="J24">
        <v>69.7</v>
      </c>
      <c r="M24" s="9"/>
      <c r="N24" s="9" t="s">
        <v>70</v>
      </c>
      <c r="O24" s="9">
        <v>22.6</v>
      </c>
      <c r="P24" s="10">
        <v>8.2490000000000006</v>
      </c>
    </row>
    <row r="25" spans="1:43" x14ac:dyDescent="0.25">
      <c r="A25" s="17"/>
      <c r="B25" s="17" t="s">
        <v>86</v>
      </c>
      <c r="H25" s="21" t="s">
        <v>5</v>
      </c>
      <c r="I25">
        <v>6.3</v>
      </c>
      <c r="J25">
        <v>44.4</v>
      </c>
      <c r="L25" s="9" t="s">
        <v>71</v>
      </c>
      <c r="M25" s="9" t="s">
        <v>72</v>
      </c>
      <c r="N25" s="9" t="s">
        <v>73</v>
      </c>
      <c r="O25" s="9">
        <v>0.96</v>
      </c>
      <c r="P25" s="10">
        <v>0.35039999999999999</v>
      </c>
    </row>
    <row r="26" spans="1:43" x14ac:dyDescent="0.25">
      <c r="H26" s="19" t="s">
        <v>6</v>
      </c>
      <c r="I26">
        <v>7.2</v>
      </c>
      <c r="J26">
        <v>26.7</v>
      </c>
      <c r="L26" s="9">
        <v>1</v>
      </c>
      <c r="M26" s="9">
        <v>0.5</v>
      </c>
      <c r="N26" s="9">
        <v>0.8</v>
      </c>
      <c r="O26" s="9">
        <v>90.5</v>
      </c>
      <c r="P26" s="11">
        <v>33.032499999999999</v>
      </c>
    </row>
    <row r="27" spans="1:43" x14ac:dyDescent="0.25">
      <c r="H27" s="21" t="s">
        <v>7</v>
      </c>
      <c r="I27">
        <v>6.6</v>
      </c>
      <c r="J27">
        <v>37.799999999999997</v>
      </c>
      <c r="L27" s="9" t="s">
        <v>97</v>
      </c>
      <c r="M27" s="22">
        <v>30</v>
      </c>
      <c r="N27" s="22">
        <v>40</v>
      </c>
      <c r="O27" s="22">
        <v>45</v>
      </c>
      <c r="P27" s="22">
        <v>30</v>
      </c>
    </row>
    <row r="28" spans="1:43" x14ac:dyDescent="0.25">
      <c r="A28" s="12" t="s">
        <v>63</v>
      </c>
      <c r="B28" s="8" t="s">
        <v>74</v>
      </c>
      <c r="C28" s="9"/>
      <c r="H28" s="19" t="s">
        <v>8</v>
      </c>
      <c r="I28">
        <v>4.5999999999999996</v>
      </c>
      <c r="J28">
        <v>66.599999999999994</v>
      </c>
      <c r="L28" s="9" t="s">
        <v>12</v>
      </c>
      <c r="M28" s="9">
        <v>0.6</v>
      </c>
      <c r="N28" t="s">
        <v>90</v>
      </c>
      <c r="O28">
        <v>1.1499999999999999</v>
      </c>
      <c r="P28">
        <v>0.8</v>
      </c>
    </row>
    <row r="29" spans="1:43" x14ac:dyDescent="0.25">
      <c r="A29" s="9">
        <v>1</v>
      </c>
      <c r="B29">
        <v>2</v>
      </c>
      <c r="C29" s="19">
        <v>3</v>
      </c>
      <c r="D29" s="19">
        <v>4</v>
      </c>
      <c r="E29" s="19">
        <v>5</v>
      </c>
      <c r="F29" s="19">
        <v>6</v>
      </c>
      <c r="G29" s="19">
        <v>7</v>
      </c>
      <c r="H29" s="19">
        <v>8</v>
      </c>
      <c r="I29" s="19">
        <v>9</v>
      </c>
      <c r="J29" s="19">
        <v>10</v>
      </c>
      <c r="K29" s="19">
        <v>11</v>
      </c>
      <c r="M29" s="22" t="s">
        <v>100</v>
      </c>
      <c r="N29" t="s">
        <v>76</v>
      </c>
    </row>
    <row r="30" spans="1:43" x14ac:dyDescent="0.25">
      <c r="A30" s="9" t="s">
        <v>93</v>
      </c>
      <c r="B30" s="22" t="s">
        <v>109</v>
      </c>
      <c r="E30" s="9"/>
      <c r="F30" s="12" t="s">
        <v>64</v>
      </c>
      <c r="G30" s="12"/>
      <c r="H30" s="9"/>
      <c r="I30" s="9"/>
      <c r="M30" t="s">
        <v>102</v>
      </c>
      <c r="N30" t="s">
        <v>101</v>
      </c>
    </row>
    <row r="31" spans="1:43" x14ac:dyDescent="0.25">
      <c r="A31" s="9"/>
      <c r="B31" s="9" t="s">
        <v>65</v>
      </c>
      <c r="E31" s="9"/>
      <c r="F31" s="9" t="s">
        <v>95</v>
      </c>
      <c r="G31" s="9"/>
      <c r="H31" s="9"/>
      <c r="I31" s="22" t="s">
        <v>96</v>
      </c>
      <c r="M31" t="s">
        <v>77</v>
      </c>
      <c r="N31" t="s">
        <v>104</v>
      </c>
    </row>
    <row r="32" spans="1:43" x14ac:dyDescent="0.25">
      <c r="A32" s="9" t="s">
        <v>0</v>
      </c>
      <c r="B32" s="9">
        <v>0.6</v>
      </c>
      <c r="C32" s="9"/>
      <c r="D32" s="9"/>
      <c r="E32" s="9"/>
      <c r="F32" s="9"/>
      <c r="G32" s="9" t="s">
        <v>75</v>
      </c>
      <c r="I32" t="s">
        <v>110</v>
      </c>
      <c r="J32" t="s">
        <v>76</v>
      </c>
      <c r="M32" t="s">
        <v>3</v>
      </c>
      <c r="N32" s="20">
        <f>J36/15</f>
        <v>1.0199999999999998</v>
      </c>
    </row>
    <row r="33" spans="1:15" x14ac:dyDescent="0.25">
      <c r="A33" s="9" t="s">
        <v>1</v>
      </c>
      <c r="B33" s="9">
        <v>1.3</v>
      </c>
      <c r="C33" s="9"/>
      <c r="D33" s="9" t="s">
        <v>94</v>
      </c>
      <c r="E33" s="9" t="s">
        <v>89</v>
      </c>
      <c r="F33" s="9" t="s">
        <v>88</v>
      </c>
      <c r="G33" s="9" t="s">
        <v>66</v>
      </c>
      <c r="M33" t="s">
        <v>4</v>
      </c>
      <c r="N33" s="20">
        <f>J38/C38</f>
        <v>0.3130322580645159</v>
      </c>
    </row>
    <row r="34" spans="1:15" x14ac:dyDescent="0.25">
      <c r="A34" s="9" t="s">
        <v>2</v>
      </c>
      <c r="B34" s="9">
        <v>2.6</v>
      </c>
      <c r="C34" s="9"/>
      <c r="D34" s="9"/>
      <c r="E34" s="9"/>
      <c r="F34" s="9"/>
      <c r="G34" s="12" t="s">
        <v>67</v>
      </c>
      <c r="H34" t="s">
        <v>91</v>
      </c>
      <c r="I34" t="s">
        <v>92</v>
      </c>
      <c r="M34" s="19" t="s">
        <v>5</v>
      </c>
      <c r="N34" s="20">
        <f>J41/C41</f>
        <v>4.5868999999999991</v>
      </c>
    </row>
    <row r="35" spans="1:15" x14ac:dyDescent="0.25">
      <c r="A35" s="6">
        <v>36982</v>
      </c>
      <c r="B35" s="9">
        <v>3.7</v>
      </c>
      <c r="C35" s="9"/>
      <c r="D35" s="9"/>
      <c r="E35" s="9"/>
      <c r="F35" s="9"/>
      <c r="G35" s="9"/>
      <c r="J35" t="s">
        <v>111</v>
      </c>
      <c r="M35" s="19" t="s">
        <v>6</v>
      </c>
      <c r="N35" s="20">
        <f>J43/31</f>
        <v>7.4187096774193533</v>
      </c>
    </row>
    <row r="36" spans="1:15" x14ac:dyDescent="0.25">
      <c r="A36" s="6">
        <v>37347</v>
      </c>
      <c r="B36" s="9">
        <v>3.7</v>
      </c>
      <c r="C36" s="9">
        <v>15</v>
      </c>
      <c r="D36" s="9">
        <v>15</v>
      </c>
      <c r="E36" s="9"/>
      <c r="F36" s="9">
        <v>0.6</v>
      </c>
      <c r="G36" s="7">
        <v>33.299999999999997</v>
      </c>
      <c r="H36" s="20">
        <f>G36</f>
        <v>33.299999999999997</v>
      </c>
      <c r="I36">
        <f>36/2</f>
        <v>18</v>
      </c>
      <c r="J36" s="20">
        <f>H36-I36</f>
        <v>15.299999999999997</v>
      </c>
      <c r="M36" s="19" t="s">
        <v>7</v>
      </c>
      <c r="N36" s="20">
        <f>J45/C45</f>
        <v>7.0845806451612887</v>
      </c>
    </row>
    <row r="37" spans="1:15" x14ac:dyDescent="0.25">
      <c r="A37" s="6">
        <v>37012</v>
      </c>
      <c r="B37" s="9">
        <v>3.9</v>
      </c>
      <c r="C37" s="9"/>
      <c r="D37" s="9">
        <v>15</v>
      </c>
      <c r="E37" s="9">
        <v>30</v>
      </c>
      <c r="F37" s="9">
        <v>0.6</v>
      </c>
      <c r="G37" s="7">
        <v>35.1</v>
      </c>
      <c r="J37" s="20"/>
      <c r="K37" s="20"/>
      <c r="M37" s="19" t="s">
        <v>8</v>
      </c>
      <c r="N37" s="20">
        <f>J46/C46</f>
        <v>1.8914761904761896</v>
      </c>
      <c r="O37" s="29" t="s">
        <v>103</v>
      </c>
    </row>
    <row r="38" spans="1:15" x14ac:dyDescent="0.25">
      <c r="A38" s="6">
        <v>37377</v>
      </c>
      <c r="B38" s="9">
        <v>3.9</v>
      </c>
      <c r="C38" s="9">
        <v>31</v>
      </c>
      <c r="D38" s="9">
        <v>16</v>
      </c>
      <c r="E38" s="9"/>
      <c r="F38" s="19">
        <v>1.1499999999999999</v>
      </c>
      <c r="G38" s="7">
        <v>44.303999999999995</v>
      </c>
      <c r="H38" s="20">
        <f>G37+G38</f>
        <v>79.403999999999996</v>
      </c>
      <c r="I38">
        <v>69.7</v>
      </c>
      <c r="J38" s="20">
        <f t="shared" ref="J38:J46" si="0">H38-I38</f>
        <v>9.7039999999999935</v>
      </c>
    </row>
    <row r="39" spans="1:15" x14ac:dyDescent="0.25">
      <c r="A39" s="6">
        <v>37043</v>
      </c>
      <c r="B39" s="9">
        <v>6.3</v>
      </c>
      <c r="C39" s="9"/>
      <c r="D39" s="9">
        <v>15</v>
      </c>
      <c r="E39" s="9"/>
      <c r="F39" s="19">
        <v>1.1499999999999999</v>
      </c>
      <c r="G39" s="7">
        <v>86.585624999999993</v>
      </c>
      <c r="J39" s="20"/>
      <c r="K39" s="20"/>
    </row>
    <row r="40" spans="1:15" x14ac:dyDescent="0.25">
      <c r="A40" s="6">
        <v>37408</v>
      </c>
      <c r="B40" s="9">
        <v>6.3</v>
      </c>
      <c r="C40" s="9"/>
      <c r="D40" s="9">
        <v>9</v>
      </c>
      <c r="E40" s="9">
        <v>40</v>
      </c>
      <c r="F40" s="19">
        <v>1.1499999999999999</v>
      </c>
      <c r="G40" s="7">
        <v>51.951374999999992</v>
      </c>
      <c r="J40" s="20"/>
      <c r="K40" s="20"/>
    </row>
    <row r="41" spans="1:15" x14ac:dyDescent="0.25">
      <c r="A41" s="6">
        <v>37773</v>
      </c>
      <c r="B41" s="9">
        <v>6.3</v>
      </c>
      <c r="C41" s="9">
        <v>30</v>
      </c>
      <c r="D41" s="9">
        <v>6</v>
      </c>
      <c r="E41" s="9"/>
      <c r="F41" s="19">
        <v>1.1499999999999999</v>
      </c>
      <c r="G41" s="7">
        <v>43.469999999999992</v>
      </c>
      <c r="H41" s="20">
        <f>G39+G40+G41</f>
        <v>182.00699999999998</v>
      </c>
      <c r="I41">
        <v>44.4</v>
      </c>
      <c r="J41" s="20">
        <f t="shared" si="0"/>
        <v>137.60699999999997</v>
      </c>
    </row>
    <row r="42" spans="1:15" x14ac:dyDescent="0.25">
      <c r="A42" s="6">
        <v>37073</v>
      </c>
      <c r="B42" s="9">
        <v>7.2</v>
      </c>
      <c r="C42" s="9"/>
      <c r="D42" s="9">
        <v>16</v>
      </c>
      <c r="E42" s="9"/>
      <c r="F42" s="19">
        <v>1.1499999999999999</v>
      </c>
      <c r="G42" s="7">
        <v>132.47999999999999</v>
      </c>
      <c r="J42" s="20"/>
      <c r="K42" s="20"/>
    </row>
    <row r="43" spans="1:15" x14ac:dyDescent="0.25">
      <c r="A43" s="6">
        <v>37438</v>
      </c>
      <c r="B43" s="9">
        <v>7.2</v>
      </c>
      <c r="C43" s="9">
        <v>31</v>
      </c>
      <c r="D43" s="9">
        <v>15</v>
      </c>
      <c r="E43" s="9">
        <v>45</v>
      </c>
      <c r="F43" s="19">
        <v>1.1499999999999999</v>
      </c>
      <c r="G43" s="7">
        <v>124.19999999999999</v>
      </c>
      <c r="H43" s="20">
        <f>G42+G43</f>
        <v>256.67999999999995</v>
      </c>
      <c r="I43">
        <v>26.7</v>
      </c>
      <c r="J43" s="27">
        <f>H43-I43</f>
        <v>229.97999999999996</v>
      </c>
    </row>
    <row r="44" spans="1:15" x14ac:dyDescent="0.25">
      <c r="A44" s="6">
        <v>37104</v>
      </c>
      <c r="B44" s="9">
        <v>6.6</v>
      </c>
      <c r="C44" s="9"/>
      <c r="D44" s="9">
        <v>8</v>
      </c>
      <c r="E44" s="9"/>
      <c r="F44" s="9">
        <v>1.1499999999999999</v>
      </c>
      <c r="G44" s="7">
        <v>58.255999999999993</v>
      </c>
      <c r="J44" s="20"/>
      <c r="K44" s="20"/>
    </row>
    <row r="45" spans="1:15" x14ac:dyDescent="0.25">
      <c r="A45" s="6">
        <v>37469</v>
      </c>
      <c r="B45" s="9">
        <v>6.6</v>
      </c>
      <c r="C45" s="9">
        <v>31</v>
      </c>
      <c r="D45" s="9">
        <v>22</v>
      </c>
      <c r="E45" s="9">
        <v>30</v>
      </c>
      <c r="F45" s="19">
        <v>0.8</v>
      </c>
      <c r="G45" s="7">
        <v>199.16599999999997</v>
      </c>
      <c r="H45" s="20">
        <f>G45+G44</f>
        <v>257.42199999999997</v>
      </c>
      <c r="I45">
        <v>37.799999999999997</v>
      </c>
      <c r="J45" s="20">
        <f t="shared" si="0"/>
        <v>219.62199999999996</v>
      </c>
    </row>
    <row r="46" spans="1:15" x14ac:dyDescent="0.25">
      <c r="A46" s="6">
        <v>37135</v>
      </c>
      <c r="B46" s="9">
        <v>4.5999999999999996</v>
      </c>
      <c r="C46" s="9">
        <v>7</v>
      </c>
      <c r="D46" s="9">
        <v>7</v>
      </c>
      <c r="E46" s="9"/>
      <c r="F46" s="19">
        <v>0.8</v>
      </c>
      <c r="G46" s="7">
        <v>28.765333333333327</v>
      </c>
      <c r="H46" s="20">
        <f>G46</f>
        <v>28.765333333333327</v>
      </c>
      <c r="I46" s="20">
        <f>62.1/4</f>
        <v>15.525</v>
      </c>
      <c r="J46" s="20">
        <f t="shared" si="0"/>
        <v>13.240333333333327</v>
      </c>
    </row>
    <row r="47" spans="1:15" x14ac:dyDescent="0.25">
      <c r="A47" s="6">
        <v>37500</v>
      </c>
      <c r="B47" s="9">
        <v>4.5999999999999996</v>
      </c>
    </row>
    <row r="48" spans="1:15" x14ac:dyDescent="0.25">
      <c r="A48" s="9" t="s">
        <v>9</v>
      </c>
      <c r="B48" s="9">
        <v>2.6</v>
      </c>
      <c r="C48" s="24">
        <v>145</v>
      </c>
      <c r="D48" s="24">
        <v>144</v>
      </c>
      <c r="E48" s="24">
        <v>145</v>
      </c>
      <c r="F48" s="24">
        <v>0.8</v>
      </c>
      <c r="G48" s="7">
        <v>808.81299999999999</v>
      </c>
      <c r="H48" s="7">
        <v>808.81299999999999</v>
      </c>
      <c r="I48" s="7"/>
      <c r="J48" s="7">
        <f>SUM(J36:J46)</f>
        <v>625.45333333333315</v>
      </c>
    </row>
    <row r="49" spans="1:9" x14ac:dyDescent="0.25">
      <c r="A49" s="9" t="s">
        <v>10</v>
      </c>
      <c r="B49" s="9">
        <v>1.2</v>
      </c>
      <c r="D49" t="s">
        <v>113</v>
      </c>
      <c r="E49" s="9"/>
      <c r="F49" s="9"/>
      <c r="G49" s="9"/>
      <c r="H49" s="9"/>
      <c r="I49" s="9"/>
    </row>
    <row r="50" spans="1:9" x14ac:dyDescent="0.25">
      <c r="A50" s="9" t="s">
        <v>11</v>
      </c>
      <c r="B50" s="9">
        <v>0.5</v>
      </c>
      <c r="D50" t="s">
        <v>114</v>
      </c>
      <c r="E50" s="28">
        <f>J43/31</f>
        <v>7.4187096774193533</v>
      </c>
      <c r="F50" s="9" t="s">
        <v>112</v>
      </c>
      <c r="G50" s="9"/>
      <c r="I50" s="9"/>
    </row>
    <row r="51" spans="1:9" x14ac:dyDescent="0.25">
      <c r="E51" s="9"/>
    </row>
    <row r="52" spans="1:9" x14ac:dyDescent="0.25">
      <c r="A52" s="12"/>
    </row>
  </sheetData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fabregas</dc:creator>
  <cp:lastModifiedBy>fabregas</cp:lastModifiedBy>
  <cp:lastPrinted>2022-04-02T18:14:07Z</cp:lastPrinted>
  <dcterms:created xsi:type="dcterms:W3CDTF">2021-08-12T10:12:59Z</dcterms:created>
  <dcterms:modified xsi:type="dcterms:W3CDTF">2022-04-02T18:15:01Z</dcterms:modified>
</cp:coreProperties>
</file>